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020企画課\R5_企画課\B財政\a財政\03_財政の公表\02_オープンデータ及び町政統計データ更新について\オープンデータ\"/>
    </mc:Choice>
  </mc:AlternateContent>
  <bookViews>
    <workbookView xWindow="600" yWindow="30" windowWidth="15480" windowHeight="8610"/>
  </bookViews>
  <sheets>
    <sheet name="16-04" sheetId="1" r:id="rId1"/>
  </sheets>
  <definedNames>
    <definedName name="_xlnm.Print_Area" localSheetId="0">'16-04'!$A$1:$Q$33</definedName>
    <definedName name="_xlnm.Print_Titles" localSheetId="0">'16-04'!$A:$A</definedName>
  </definedNames>
  <calcPr calcId="162913"/>
</workbook>
</file>

<file path=xl/calcChain.xml><?xml version="1.0" encoding="utf-8"?>
<calcChain xmlns="http://schemas.openxmlformats.org/spreadsheetml/2006/main">
  <c r="B31" i="1" l="1"/>
  <c r="C26" i="1"/>
  <c r="C30" i="1"/>
  <c r="B13" i="1"/>
  <c r="B9" i="1"/>
  <c r="B29" i="1" l="1"/>
  <c r="B27" i="1"/>
  <c r="B25" i="1"/>
  <c r="C24" i="1"/>
  <c r="B23" i="1"/>
  <c r="C22" i="1"/>
  <c r="B21" i="1"/>
  <c r="C20" i="1"/>
  <c r="B19" i="1"/>
  <c r="C18" i="1"/>
  <c r="B17" i="1"/>
  <c r="B15" i="1"/>
  <c r="C14" i="1"/>
  <c r="C12" i="1"/>
  <c r="B11" i="1"/>
  <c r="C10" i="1"/>
  <c r="C8" i="1"/>
  <c r="C6" i="1"/>
  <c r="E6" i="1" l="1"/>
  <c r="E30" i="1"/>
  <c r="E26" i="1"/>
  <c r="E24" i="1"/>
  <c r="E22" i="1"/>
  <c r="E20" i="1"/>
  <c r="E18" i="1"/>
  <c r="E16" i="1"/>
  <c r="E14" i="1"/>
  <c r="E12" i="1"/>
  <c r="E10" i="1"/>
  <c r="E8" i="1"/>
  <c r="D31" i="1"/>
  <c r="I6" i="1"/>
  <c r="J6" i="1"/>
  <c r="K6" i="1"/>
  <c r="L6" i="1"/>
  <c r="N6" i="1"/>
  <c r="P6" i="1"/>
  <c r="M6" i="1" s="1"/>
  <c r="R6" i="1"/>
  <c r="T6" i="1"/>
  <c r="V6" i="1"/>
  <c r="X6" i="1"/>
  <c r="P7" i="1"/>
  <c r="R7" i="1"/>
  <c r="T7" i="1"/>
  <c r="V7" i="1"/>
  <c r="X7" i="1"/>
  <c r="I8" i="1"/>
  <c r="K8" i="1"/>
  <c r="M8" i="1"/>
  <c r="H9" i="1"/>
  <c r="H7" i="1" s="1"/>
  <c r="J9" i="1"/>
  <c r="J7" i="1" s="1"/>
  <c r="L9" i="1"/>
  <c r="L7" i="1" s="1"/>
  <c r="N9" i="1"/>
  <c r="N7" i="1" s="1"/>
  <c r="I10" i="1"/>
  <c r="K10" i="1"/>
  <c r="M10" i="1"/>
  <c r="H11" i="1"/>
  <c r="J11" i="1"/>
  <c r="L11" i="1"/>
  <c r="N11" i="1"/>
  <c r="I12" i="1"/>
  <c r="K12" i="1"/>
  <c r="M12" i="1"/>
  <c r="H13" i="1"/>
  <c r="J13" i="1"/>
  <c r="L13" i="1"/>
  <c r="N13" i="1"/>
  <c r="I14" i="1"/>
  <c r="K14" i="1"/>
  <c r="M14" i="1"/>
  <c r="H15" i="1"/>
  <c r="J15" i="1"/>
  <c r="L15" i="1"/>
  <c r="N15" i="1"/>
  <c r="I16" i="1"/>
  <c r="K16" i="1"/>
  <c r="M16" i="1"/>
  <c r="H17" i="1"/>
  <c r="J17" i="1"/>
  <c r="L17" i="1"/>
  <c r="I18" i="1"/>
  <c r="K18" i="1"/>
  <c r="M18" i="1"/>
  <c r="H19" i="1"/>
  <c r="J19" i="1"/>
  <c r="L19" i="1"/>
  <c r="N19" i="1"/>
  <c r="I20" i="1"/>
  <c r="K20" i="1"/>
  <c r="M20" i="1"/>
  <c r="H21" i="1"/>
  <c r="J21" i="1"/>
  <c r="L21" i="1"/>
  <c r="I22" i="1"/>
  <c r="K22" i="1"/>
  <c r="M22" i="1"/>
  <c r="H23" i="1"/>
  <c r="J23" i="1"/>
  <c r="L23" i="1"/>
  <c r="N23" i="1"/>
  <c r="I24" i="1"/>
  <c r="K24" i="1"/>
  <c r="M24" i="1"/>
  <c r="H25" i="1"/>
  <c r="J25" i="1"/>
  <c r="L25" i="1"/>
  <c r="N25" i="1"/>
  <c r="I26" i="1"/>
  <c r="K26" i="1"/>
  <c r="M26" i="1"/>
  <c r="H27" i="1"/>
  <c r="J27" i="1"/>
  <c r="L27" i="1"/>
  <c r="N27" i="1"/>
  <c r="I28" i="1"/>
  <c r="H29" i="1"/>
  <c r="J29" i="1"/>
  <c r="L29" i="1"/>
  <c r="N29" i="1"/>
  <c r="I30" i="1"/>
  <c r="K30" i="1"/>
  <c r="M30" i="1"/>
  <c r="H31" i="1"/>
  <c r="J31" i="1"/>
  <c r="L31" i="1"/>
  <c r="N31" i="1"/>
  <c r="D9" i="1" l="1"/>
  <c r="D11" i="1"/>
  <c r="D13" i="1"/>
  <c r="D15" i="1"/>
  <c r="D17" i="1"/>
  <c r="D19" i="1"/>
  <c r="D21" i="1"/>
  <c r="D23" i="1"/>
  <c r="D25" i="1"/>
  <c r="D27" i="1"/>
  <c r="D29" i="1"/>
  <c r="F7" i="1"/>
  <c r="F17" i="1"/>
  <c r="F6" i="1"/>
  <c r="F9" i="1" s="1"/>
  <c r="G30" i="1"/>
  <c r="G28" i="1"/>
  <c r="G26" i="1"/>
  <c r="G24" i="1"/>
  <c r="G22" i="1"/>
  <c r="G20" i="1"/>
  <c r="G18" i="1"/>
  <c r="G16" i="1"/>
  <c r="G14" i="1"/>
  <c r="G12" i="1"/>
  <c r="G10" i="1"/>
  <c r="G8" i="1"/>
  <c r="D7" i="1" l="1"/>
  <c r="F11" i="1"/>
  <c r="F13" i="1"/>
  <c r="F15" i="1"/>
  <c r="F19" i="1"/>
  <c r="G6" i="1"/>
  <c r="F21" i="1"/>
  <c r="F23" i="1"/>
  <c r="F25" i="1"/>
  <c r="F27" i="1"/>
  <c r="F29" i="1"/>
  <c r="F31" i="1"/>
  <c r="AP7" i="1" l="1"/>
  <c r="AN7" i="1"/>
  <c r="AL7" i="1"/>
  <c r="AJ7" i="1"/>
  <c r="AH7" i="1"/>
  <c r="Z7" i="1"/>
  <c r="Z6" i="1"/>
  <c r="AB7" i="1"/>
  <c r="AB6" i="1"/>
  <c r="AD7" i="1"/>
  <c r="AD6" i="1"/>
  <c r="AF6" i="1"/>
  <c r="AF7" i="1"/>
</calcChain>
</file>

<file path=xl/sharedStrings.xml><?xml version="1.0" encoding="utf-8"?>
<sst xmlns="http://schemas.openxmlformats.org/spreadsheetml/2006/main" count="168" uniqueCount="98">
  <si>
    <t>公債費</t>
    <rPh sb="0" eb="3">
      <t>コウサイヒ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</si>
  <si>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</si>
  <si>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教育費</t>
    <rPh sb="0" eb="3">
      <t>キョウイクヒ</t>
    </rPh>
    <phoneticPr fontId="1"/>
  </si>
  <si>
    <t>消防費</t>
    <rPh sb="0" eb="2">
      <t>ショウボウ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</si>
  <si>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</si>
  <si>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商工費</t>
    <rPh sb="0" eb="2">
      <t>ショウコウ</t>
    </rPh>
    <rPh sb="2" eb="3">
      <t>ヒ</t>
    </rPh>
    <phoneticPr fontId="1"/>
  </si>
  <si>
    <t>労働費</t>
    <rPh sb="0" eb="3">
      <t>ロウドウヒ</t>
    </rPh>
    <phoneticPr fontId="1"/>
  </si>
  <si>
    <t>衛生費</t>
    <rPh sb="0" eb="3">
      <t>エイセイヒ</t>
    </rPh>
    <phoneticPr fontId="1"/>
  </si>
  <si>
    <t>民生費</t>
    <rPh sb="0" eb="2">
      <t>ミンセイ</t>
    </rPh>
    <rPh sb="2" eb="3">
      <t>ヒ</t>
    </rPh>
    <phoneticPr fontId="1"/>
  </si>
  <si>
    <t>総務費</t>
    <rPh sb="0" eb="3">
      <t>ソウムヒ</t>
    </rPh>
    <phoneticPr fontId="1"/>
  </si>
  <si>
    <t>議会費</t>
    <rPh sb="0" eb="2">
      <t>ギカイ</t>
    </rPh>
    <rPh sb="2" eb="3">
      <t>ヒ</t>
    </rPh>
    <phoneticPr fontId="1"/>
  </si>
  <si>
    <t>歳出総額</t>
    <rPh sb="0" eb="2">
      <t>サイシュツ</t>
    </rPh>
    <rPh sb="2" eb="4">
      <t>ソウガク</t>
    </rPh>
    <phoneticPr fontId="1"/>
  </si>
  <si>
    <t>年比</t>
  </si>
  <si>
    <t>（構成比）</t>
    <rPh sb="1" eb="4">
      <t>コウセイヒ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</si>
  <si>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</si>
  <si>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決算額</t>
    <rPh sb="0" eb="2">
      <t>ケッサン</t>
    </rPh>
    <rPh sb="2" eb="3">
      <t>ガク</t>
    </rPh>
    <phoneticPr fontId="1"/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</si>
  <si>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</si>
  <si>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</si>
  <si>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</si>
  <si>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</si>
  <si>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</si>
  <si>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</si>
  <si>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</si>
  <si>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</si>
  <si>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平成１９年度</t>
    <rPh sb="0" eb="2">
      <t>ヘイセイ</t>
    </rPh>
    <rPh sb="4" eb="6">
      <t>ネンド</t>
    </rPh>
    <phoneticPr fontId="1"/>
  </si>
  <si>
    <t>款</t>
    <rPh sb="0" eb="1">
      <t>カン</t>
    </rPh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</si>
  <si>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</si>
  <si>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</si>
  <si>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</si>
  <si>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</si>
  <si>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平成２３年度</t>
    <rPh sb="0" eb="2">
      <t>ヘイセイ</t>
    </rPh>
    <rPh sb="4" eb="6">
      <t>ネンド</t>
    </rPh>
    <phoneticPr fontId="1"/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</si>
  <si>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</si>
  <si>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</si>
  <si>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</si>
  <si>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7.2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</si>
  <si>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4.1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</si>
  <si>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12.7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</si>
  <si>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14.8</t>
    </r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</si>
  <si>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2.6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</si>
  <si>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1.3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</si>
  <si>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4.6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</si>
  <si>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</si>
  <si>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</si>
  <si>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19.3</t>
    </r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</si>
  <si>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1.6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</si>
  <si>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21.8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</si>
  <si>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33.3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</si>
  <si>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0.3</t>
    </r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</si>
  <si>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0.1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</si>
  <si>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15.9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</si>
  <si>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13.4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</si>
  <si>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8.6</t>
    </r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</si>
  <si>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3.1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</si>
  <si>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9.3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</si>
  <si>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17.8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</si>
  <si>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3.5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</si>
  <si>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21.2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</si>
  <si>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0.0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</si>
  <si>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0.6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</si>
  <si>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24.9</t>
    </r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</si>
  <si>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19.9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</si>
  <si>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18.7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</si>
  <si>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33.2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</si>
  <si>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48.2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</si>
  <si>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12.3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</si>
  <si>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10.9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</si>
  <si>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14.8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</si>
  <si>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9.9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</si>
  <si>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13.0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</si>
  <si>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30.0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</si>
  <si>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0.4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</si>
  <si>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7.7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</si>
  <si>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13.8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</si>
  <si>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3.7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</si>
  <si>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10.2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</si>
  <si>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29.3</t>
    </r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</si>
  <si>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2.4</t>
    </r>
  </si>
  <si>
    <r>
      <rPr>
        <sz val="10"/>
        <rFont val="ＭＳ Ｐゴシック"/>
        <family val="3"/>
        <charset val="128"/>
      </rPr>
      <t>皆減</t>
    </r>
    <rPh sb="0" eb="1">
      <t>ミナ</t>
    </rPh>
    <rPh sb="1" eb="2">
      <t>ゲン</t>
    </rPh>
    <phoneticPr fontId="1"/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</si>
  <si>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34.2</t>
    </r>
  </si>
  <si>
    <r>
      <rPr>
        <sz val="10"/>
        <rFont val="ＭＳ Ｐゴシック"/>
        <family val="3"/>
        <charset val="128"/>
      </rPr>
      <t>皆増</t>
    </r>
    <rPh sb="0" eb="1">
      <t>ミナ</t>
    </rPh>
    <rPh sb="1" eb="2">
      <t>ゾウ</t>
    </rPh>
    <phoneticPr fontId="1"/>
  </si>
  <si>
    <t>決算額</t>
    <phoneticPr fontId="1"/>
  </si>
  <si>
    <t>対前</t>
    <phoneticPr fontId="1"/>
  </si>
  <si>
    <t>（構成比）</t>
    <phoneticPr fontId="1"/>
  </si>
  <si>
    <r>
      <rPr>
        <sz val="10"/>
        <rFont val="ＭＳ Ｐゴシック"/>
        <family val="3"/>
        <charset val="128"/>
      </rPr>
      <t>△</t>
    </r>
    <r>
      <rPr>
        <sz val="10"/>
        <rFont val="Arial"/>
        <family val="2"/>
      </rPr>
      <t>99.9</t>
    </r>
    <phoneticPr fontId="1"/>
  </si>
  <si>
    <t>平成２７年度</t>
    <rPh sb="0" eb="2">
      <t>ヘイセイ</t>
    </rPh>
    <rPh sb="4" eb="6">
      <t>ネンド</t>
    </rPh>
    <phoneticPr fontId="1"/>
  </si>
  <si>
    <t>皆増</t>
    <rPh sb="0" eb="1">
      <t>ミナ</t>
    </rPh>
    <rPh sb="1" eb="2">
      <t>フ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</si>
  <si>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</si>
  <si>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</si>
  <si>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</si>
  <si>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皆減</t>
    <rPh sb="0" eb="2">
      <t>カイゲン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</si>
  <si>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</si>
  <si>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※千円未満を四捨五入して表示しているため、合計金額が一致しない場合があります。</t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</si>
  <si>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</si>
  <si>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</si>
  <si>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皆減</t>
    <rPh sb="0" eb="2">
      <t>ミナゲン</t>
    </rPh>
    <phoneticPr fontId="1"/>
  </si>
  <si>
    <t>令和４年度</t>
    <rPh sb="0" eb="2">
      <t>レイワ</t>
    </rPh>
    <rPh sb="3" eb="5">
      <t>ネンド</t>
    </rPh>
    <phoneticPr fontId="1"/>
  </si>
  <si>
    <t>皆減</t>
    <rPh sb="0" eb="2">
      <t>カイゲン</t>
    </rPh>
    <phoneticPr fontId="1"/>
  </si>
  <si>
    <t>１６－４　一般会計歳出決算額（目的別）</t>
    <rPh sb="5" eb="7">
      <t>イッパン</t>
    </rPh>
    <rPh sb="7" eb="9">
      <t>カイケイ</t>
    </rPh>
    <rPh sb="9" eb="11">
      <t>サイシュツ</t>
    </rPh>
    <rPh sb="11" eb="13">
      <t>ケッサン</t>
    </rPh>
    <rPh sb="13" eb="14">
      <t>ガク</t>
    </rPh>
    <rPh sb="15" eb="17">
      <t>モクテキ</t>
    </rPh>
    <rPh sb="17" eb="18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</si>
</sst>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76" fontId="4" fillId="0" borderId="2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vertical="center" shrinkToFit="1"/>
    </xf>
    <xf numFmtId="0" fontId="3" fillId="3" borderId="1" xfId="0" applyFont="1" applyFill="1" applyBorder="1" applyAlignment="1">
      <alignment horizontal="distributed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shrinkToFit="1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view="pageBreakPreview" zoomScaleNormal="100" zoomScaleSheetLayoutView="100" workbookViewId="0">
      <selection activeCell="E8" sqref="E8:E9"/>
    </sheetView>
  </sheetViews>
  <sheetFormatPr defaultRowHeight="13.5" x14ac:dyDescent="0.15"/>
  <cols>
    <col min="1" max="1" width="21.625" style="2" customWidth="1"/>
    <col min="2" max="2" width="10.625" style="2" customWidth="1"/>
    <col min="3" max="3" width="8.5" style="2" customWidth="1"/>
    <col min="4" max="4" width="10.625" style="2" customWidth="1"/>
    <col min="5" max="5" width="8.5" style="2" customWidth="1"/>
    <col min="6" max="6" width="10.625" style="2" customWidth="1"/>
    <col min="7" max="7" width="8.5" style="2" customWidth="1"/>
    <col min="8" max="8" width="10.625" customWidth="1"/>
    <col min="9" max="9" width="8.5" customWidth="1"/>
    <col min="10" max="10" width="10.625" customWidth="1"/>
    <col min="11" max="11" width="8.5" customWidth="1"/>
    <col min="12" max="12" width="10.625" customWidth="1"/>
    <col min="13" max="13" width="8.5" customWidth="1"/>
    <col min="14" max="14" width="10.625" customWidth="1"/>
    <col min="15" max="15" width="8.5" customWidth="1"/>
    <col min="16" max="16" width="10.625" customWidth="1"/>
    <col min="17" max="17" width="8.625" customWidth="1"/>
    <col min="18" max="18" width="10.625" customWidth="1"/>
    <col min="19" max="19" width="8.625" customWidth="1"/>
    <col min="20" max="20" width="10.625" customWidth="1"/>
    <col min="21" max="21" width="8.625" customWidth="1"/>
    <col min="22" max="22" width="10.625" customWidth="1"/>
    <col min="23" max="23" width="8.625" customWidth="1"/>
    <col min="24" max="24" width="10.625" customWidth="1"/>
    <col min="25" max="25" width="8.625" customWidth="1"/>
    <col min="26" max="26" width="10.625" customWidth="1"/>
    <col min="27" max="27" width="8.625" customWidth="1"/>
    <col min="28" max="28" width="10.625" customWidth="1"/>
    <col min="29" max="29" width="8.625" customWidth="1"/>
    <col min="30" max="30" width="10.625" customWidth="1"/>
    <col min="31" max="31" width="8.625" customWidth="1"/>
    <col min="32" max="32" width="10.625" customWidth="1"/>
    <col min="33" max="33" width="8.625" customWidth="1"/>
    <col min="34" max="34" width="10.625" customWidth="1"/>
    <col min="35" max="35" width="8.625" customWidth="1"/>
    <col min="36" max="36" width="11.25" customWidth="1"/>
    <col min="37" max="37" width="9.625" customWidth="1"/>
    <col min="38" max="38" width="11.25" customWidth="1"/>
    <col min="39" max="39" width="9.625" customWidth="1"/>
    <col min="40" max="40" width="11.25" customWidth="1"/>
    <col min="41" max="41" width="9.625" customWidth="1"/>
    <col min="42" max="42" width="11.25" customWidth="1"/>
    <col min="43" max="43" width="9.625" customWidth="1"/>
    <col min="44" max="44" width="11.25" customWidth="1"/>
    <col min="45" max="45" width="9.75" customWidth="1"/>
    <col min="46" max="46" width="11.25" customWidth="1"/>
    <col min="47" max="47" width="9.625" customWidth="1"/>
    <col min="48" max="48" width="11.25" customWidth="1"/>
    <col min="49" max="49" width="9.625" customWidth="1"/>
  </cols>
  <sheetData>
    <row r="1" spans="1:49" ht="17.25" x14ac:dyDescent="0.15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9" x14ac:dyDescent="0.15">
      <c r="AB2" s="19"/>
      <c r="AC2" s="19"/>
    </row>
    <row r="3" spans="1:49" s="1" customFormat="1" ht="13.5" customHeight="1" x14ac:dyDescent="0.15">
      <c r="A3" s="17" t="s">
        <v>25</v>
      </c>
      <c r="B3" s="12" t="s">
        <v>95</v>
      </c>
      <c r="C3" s="12"/>
      <c r="D3" s="12" t="s">
        <v>93</v>
      </c>
      <c r="E3" s="12"/>
      <c r="F3" s="12" t="s">
        <v>92</v>
      </c>
      <c r="G3" s="12"/>
      <c r="H3" s="12" t="s">
        <v>90</v>
      </c>
      <c r="I3" s="12"/>
      <c r="J3" s="12" t="s">
        <v>88</v>
      </c>
      <c r="K3" s="12"/>
      <c r="L3" s="12" t="s">
        <v>87</v>
      </c>
      <c r="M3" s="12"/>
      <c r="N3" s="12" t="s">
        <v>86</v>
      </c>
      <c r="O3" s="12"/>
      <c r="P3" s="12" t="s">
        <v>84</v>
      </c>
      <c r="Q3" s="12"/>
      <c r="R3" s="12" t="s">
        <v>33</v>
      </c>
      <c r="S3" s="12"/>
      <c r="T3" s="12" t="s">
        <v>32</v>
      </c>
      <c r="U3" s="12"/>
      <c r="V3" s="12" t="s">
        <v>31</v>
      </c>
      <c r="W3" s="12"/>
      <c r="X3" s="12" t="s">
        <v>30</v>
      </c>
      <c r="Y3" s="12"/>
      <c r="Z3" s="12" t="s">
        <v>28</v>
      </c>
      <c r="AA3" s="12"/>
      <c r="AB3" s="12" t="s">
        <v>27</v>
      </c>
      <c r="AC3" s="12"/>
      <c r="AD3" s="12" t="s">
        <v>26</v>
      </c>
      <c r="AE3" s="12"/>
      <c r="AF3" s="12" t="s">
        <v>24</v>
      </c>
      <c r="AG3" s="12"/>
      <c r="AH3" s="16" t="s">
        <v>23</v>
      </c>
      <c r="AI3" s="16"/>
      <c r="AJ3" s="16" t="s">
        <v>22</v>
      </c>
      <c r="AK3" s="16"/>
      <c r="AL3" s="16" t="s">
        <v>21</v>
      </c>
      <c r="AM3" s="16"/>
      <c r="AN3" s="16" t="s">
        <v>20</v>
      </c>
      <c r="AO3" s="16"/>
      <c r="AP3" s="16" t="s">
        <v>19</v>
      </c>
      <c r="AQ3" s="16"/>
      <c r="AR3" s="16" t="s">
        <v>18</v>
      </c>
      <c r="AS3" s="16"/>
      <c r="AT3" s="16" t="s">
        <v>17</v>
      </c>
      <c r="AU3" s="16"/>
      <c r="AV3" s="16" t="s">
        <v>16</v>
      </c>
      <c r="AW3" s="16"/>
    </row>
    <row r="4" spans="1:49" s="1" customFormat="1" x14ac:dyDescent="0.15">
      <c r="A4" s="17"/>
      <c r="B4" s="3" t="s">
        <v>15</v>
      </c>
      <c r="C4" s="13" t="s">
        <v>14</v>
      </c>
      <c r="D4" s="3" t="s">
        <v>15</v>
      </c>
      <c r="E4" s="13" t="s">
        <v>14</v>
      </c>
      <c r="F4" s="3" t="s">
        <v>15</v>
      </c>
      <c r="G4" s="13" t="s">
        <v>14</v>
      </c>
      <c r="H4" s="3" t="s">
        <v>15</v>
      </c>
      <c r="I4" s="13" t="s">
        <v>14</v>
      </c>
      <c r="J4" s="3" t="s">
        <v>15</v>
      </c>
      <c r="K4" s="13" t="s">
        <v>14</v>
      </c>
      <c r="L4" s="3" t="s">
        <v>15</v>
      </c>
      <c r="M4" s="13" t="s">
        <v>14</v>
      </c>
      <c r="N4" s="3" t="s">
        <v>15</v>
      </c>
      <c r="O4" s="13" t="s">
        <v>14</v>
      </c>
      <c r="P4" s="3" t="s">
        <v>15</v>
      </c>
      <c r="Q4" s="13" t="s">
        <v>14</v>
      </c>
      <c r="R4" s="3" t="s">
        <v>15</v>
      </c>
      <c r="S4" s="13" t="s">
        <v>14</v>
      </c>
      <c r="T4" s="3" t="s">
        <v>15</v>
      </c>
      <c r="U4" s="13" t="s">
        <v>14</v>
      </c>
      <c r="V4" s="3" t="s">
        <v>15</v>
      </c>
      <c r="W4" s="13" t="s">
        <v>14</v>
      </c>
      <c r="X4" s="3" t="s">
        <v>15</v>
      </c>
      <c r="Y4" s="13" t="s">
        <v>14</v>
      </c>
      <c r="Z4" s="3" t="s">
        <v>15</v>
      </c>
      <c r="AA4" s="13" t="s">
        <v>14</v>
      </c>
      <c r="AB4" s="3" t="s">
        <v>15</v>
      </c>
      <c r="AC4" s="13" t="s">
        <v>14</v>
      </c>
      <c r="AD4" s="3" t="s">
        <v>15</v>
      </c>
      <c r="AE4" s="13" t="s">
        <v>14</v>
      </c>
      <c r="AF4" s="3" t="s">
        <v>15</v>
      </c>
      <c r="AG4" s="13" t="s">
        <v>14</v>
      </c>
      <c r="AH4" s="3" t="s">
        <v>80</v>
      </c>
      <c r="AI4" s="13" t="s">
        <v>14</v>
      </c>
      <c r="AJ4" s="3" t="s">
        <v>80</v>
      </c>
      <c r="AK4" s="13" t="s">
        <v>14</v>
      </c>
      <c r="AL4" s="3" t="s">
        <v>80</v>
      </c>
      <c r="AM4" s="13" t="s">
        <v>14</v>
      </c>
      <c r="AN4" s="3" t="s">
        <v>80</v>
      </c>
      <c r="AO4" s="13" t="s">
        <v>14</v>
      </c>
      <c r="AP4" s="3" t="s">
        <v>80</v>
      </c>
      <c r="AQ4" s="13" t="s">
        <v>14</v>
      </c>
      <c r="AR4" s="3" t="s">
        <v>80</v>
      </c>
      <c r="AS4" s="13" t="s">
        <v>81</v>
      </c>
      <c r="AT4" s="3" t="s">
        <v>80</v>
      </c>
      <c r="AU4" s="13" t="s">
        <v>81</v>
      </c>
      <c r="AV4" s="3" t="s">
        <v>80</v>
      </c>
      <c r="AW4" s="13" t="s">
        <v>81</v>
      </c>
    </row>
    <row r="5" spans="1:49" s="1" customFormat="1" x14ac:dyDescent="0.15">
      <c r="A5" s="17"/>
      <c r="B5" s="4" t="s">
        <v>13</v>
      </c>
      <c r="C5" s="13"/>
      <c r="D5" s="4" t="s">
        <v>13</v>
      </c>
      <c r="E5" s="13"/>
      <c r="F5" s="4" t="s">
        <v>13</v>
      </c>
      <c r="G5" s="13"/>
      <c r="H5" s="4" t="s">
        <v>13</v>
      </c>
      <c r="I5" s="13"/>
      <c r="J5" s="4" t="s">
        <v>13</v>
      </c>
      <c r="K5" s="13"/>
      <c r="L5" s="4" t="s">
        <v>13</v>
      </c>
      <c r="M5" s="13"/>
      <c r="N5" s="4" t="s">
        <v>13</v>
      </c>
      <c r="O5" s="13"/>
      <c r="P5" s="4" t="s">
        <v>13</v>
      </c>
      <c r="Q5" s="13"/>
      <c r="R5" s="4" t="s">
        <v>13</v>
      </c>
      <c r="S5" s="13"/>
      <c r="T5" s="4" t="s">
        <v>13</v>
      </c>
      <c r="U5" s="13"/>
      <c r="V5" s="4" t="s">
        <v>13</v>
      </c>
      <c r="W5" s="13"/>
      <c r="X5" s="4" t="s">
        <v>13</v>
      </c>
      <c r="Y5" s="13"/>
      <c r="Z5" s="4" t="s">
        <v>13</v>
      </c>
      <c r="AA5" s="13"/>
      <c r="AB5" s="4" t="s">
        <v>13</v>
      </c>
      <c r="AC5" s="13"/>
      <c r="AD5" s="4" t="s">
        <v>13</v>
      </c>
      <c r="AE5" s="13"/>
      <c r="AF5" s="4" t="s">
        <v>13</v>
      </c>
      <c r="AG5" s="13"/>
      <c r="AH5" s="4" t="s">
        <v>82</v>
      </c>
      <c r="AI5" s="13"/>
      <c r="AJ5" s="4" t="s">
        <v>82</v>
      </c>
      <c r="AK5" s="13"/>
      <c r="AL5" s="4" t="s">
        <v>82</v>
      </c>
      <c r="AM5" s="13"/>
      <c r="AN5" s="4" t="s">
        <v>82</v>
      </c>
      <c r="AO5" s="13"/>
      <c r="AP5" s="4" t="s">
        <v>82</v>
      </c>
      <c r="AQ5" s="13"/>
      <c r="AR5" s="4" t="s">
        <v>82</v>
      </c>
      <c r="AS5" s="13" t="s">
        <v>12</v>
      </c>
      <c r="AT5" s="4" t="s">
        <v>82</v>
      </c>
      <c r="AU5" s="13" t="s">
        <v>12</v>
      </c>
      <c r="AV5" s="4" t="s">
        <v>82</v>
      </c>
      <c r="AW5" s="13" t="s">
        <v>12</v>
      </c>
    </row>
    <row r="6" spans="1:49" x14ac:dyDescent="0.15">
      <c r="A6" s="15" t="s">
        <v>11</v>
      </c>
      <c r="B6" s="5">
        <v>10539715</v>
      </c>
      <c r="C6" s="11">
        <f>(B6-D6)/D6*100</f>
        <v>-13.595982416061023</v>
      </c>
      <c r="D6" s="5">
        <v>12198177</v>
      </c>
      <c r="E6" s="11">
        <f>(D6-F6)/F6*100</f>
        <v>-14.937789660063622</v>
      </c>
      <c r="F6" s="5">
        <f>SUM(F8,F10,F12,F14,F16,F18,F20,F22,F24,F26,F28,F30)</f>
        <v>14340301</v>
      </c>
      <c r="G6" s="11">
        <f>(F6-H6)/H6*100</f>
        <v>34.088511333654303</v>
      </c>
      <c r="H6" s="5">
        <v>10694653</v>
      </c>
      <c r="I6" s="11">
        <f>(H6-J6)/J6*100</f>
        <v>3.3026329261625422</v>
      </c>
      <c r="J6" s="5">
        <f>SUM(J8,J10,J12,J14,J16,J18,J20,J22,J24,J26,J28,J30)</f>
        <v>10352740</v>
      </c>
      <c r="K6" s="11">
        <f>(J6-N6)/N6*100</f>
        <v>9.7421762611948477</v>
      </c>
      <c r="L6" s="5">
        <f>SUM(L8,L10,L12,L14,L16,L18,L20,L22,L24,L26,L28,L30)</f>
        <v>10483352</v>
      </c>
      <c r="M6" s="11">
        <f>(L6-P6)/P6*100</f>
        <v>9.8198346839053823</v>
      </c>
      <c r="N6" s="5">
        <f>SUM(N8,N10,N12,N14,N16,N18,N20,N22,N24,N26,N28,N30)</f>
        <v>9433693</v>
      </c>
      <c r="O6" s="11">
        <v>-1.2</v>
      </c>
      <c r="P6" s="5">
        <f>SUM(P8,P10,P12,P14,P16,P18,P20,P22,P24,P26,P28,P30)</f>
        <v>9545955</v>
      </c>
      <c r="Q6" s="11">
        <v>-6</v>
      </c>
      <c r="R6" s="5">
        <f>SUM(R8,R10,R12,R14,R16,R18,R20,R22,R24,R26,R28,R30)</f>
        <v>10150379</v>
      </c>
      <c r="S6" s="11">
        <v>-5.8</v>
      </c>
      <c r="T6" s="5">
        <f>SUM(T8,T10,T12,T14,T16,T18,T20,T22,T24,T26,T28,T30)</f>
        <v>10770276</v>
      </c>
      <c r="U6" s="11">
        <v>14.8</v>
      </c>
      <c r="V6" s="5">
        <f>SUM(V8,V10,V12,V14,V16,V18,V20,V22,V24,V26,V28,V30)</f>
        <v>9382424</v>
      </c>
      <c r="W6" s="11">
        <v>-10.3</v>
      </c>
      <c r="X6" s="5">
        <f>SUM(X8,X10,X12,X14,X16,X18,X20,X22,X24,X26,X28,X30)</f>
        <v>10463649</v>
      </c>
      <c r="Y6" s="11">
        <v>19.5</v>
      </c>
      <c r="Z6" s="5">
        <f>SUM(Z8,Z10,Z12,Z14,Z16,Z18,Z20,Z22,Z24,Z26,Z28,Z30)</f>
        <v>8756126</v>
      </c>
      <c r="AA6" s="11">
        <v>-1.7</v>
      </c>
      <c r="AB6" s="5">
        <f>SUM(AB8,AB10,AB12,AB14,AB16,AB18,AB20,AB22,AB24,AB26,AB28,AB30)</f>
        <v>8904943</v>
      </c>
      <c r="AC6" s="11">
        <v>7.1</v>
      </c>
      <c r="AD6" s="5">
        <f>SUM(AD8,AD10,AD12,AD14,AD16,AD18,AD20,AD22,AD24,AD26,AD28,AD30)</f>
        <v>8315983</v>
      </c>
      <c r="AE6" s="11">
        <v>-11.6</v>
      </c>
      <c r="AF6" s="5">
        <f>SUM(AF8,AF10,AF12,AF14,AF16,AF18,AF20,AF22,AF24,AF26,AF28,AF30)</f>
        <v>9410302</v>
      </c>
      <c r="AG6" s="11">
        <v>3.5</v>
      </c>
      <c r="AH6" s="5">
        <v>9093580</v>
      </c>
      <c r="AI6" s="11">
        <v>9.6</v>
      </c>
      <c r="AJ6" s="5">
        <v>8293663</v>
      </c>
      <c r="AK6" s="11" t="s">
        <v>34</v>
      </c>
      <c r="AL6" s="5">
        <v>8939199</v>
      </c>
      <c r="AM6" s="11">
        <v>7.1</v>
      </c>
      <c r="AN6" s="5">
        <v>8347716</v>
      </c>
      <c r="AO6" s="11" t="s">
        <v>35</v>
      </c>
      <c r="AP6" s="5">
        <v>8705371</v>
      </c>
      <c r="AQ6" s="11">
        <v>1.8</v>
      </c>
      <c r="AR6" s="5">
        <v>8550787</v>
      </c>
      <c r="AS6" s="11">
        <v>2</v>
      </c>
      <c r="AT6" s="5">
        <v>8383148</v>
      </c>
      <c r="AU6" s="11" t="s">
        <v>36</v>
      </c>
      <c r="AV6" s="5">
        <v>9606646</v>
      </c>
      <c r="AW6" s="11">
        <v>4.0999999999999996</v>
      </c>
    </row>
    <row r="7" spans="1:49" x14ac:dyDescent="0.15">
      <c r="A7" s="15"/>
      <c r="B7" s="6">
        <v>100</v>
      </c>
      <c r="C7" s="11"/>
      <c r="D7" s="6">
        <f>SUM(D9,D11,D13,D15,D17,D19,D21,D23,D25,D27,D29,D31)</f>
        <v>99.9999918020537</v>
      </c>
      <c r="E7" s="11"/>
      <c r="F7" s="6">
        <f>SUM(F9,F11,F13,F15,F17,F19,F21,F23,F25,F27,F29,F31)</f>
        <v>100</v>
      </c>
      <c r="G7" s="11"/>
      <c r="H7" s="6">
        <f>SUM(H9,H11,H13,H15,H17,H19,H21,H23,H25,H27,H29,H31)-0.1</f>
        <v>100.00000935046701</v>
      </c>
      <c r="I7" s="11"/>
      <c r="J7" s="6">
        <f>SUM(J9,J11,J13,J15,J17,J19,J21,J23,J25,J27,J29,J31)-0.2</f>
        <v>100</v>
      </c>
      <c r="K7" s="11"/>
      <c r="L7" s="6">
        <f>SUM(L9,L11,L13,L15,L17,L19,L21,L23,L25,L27,L29,L31)+0.1</f>
        <v>99.999999999999972</v>
      </c>
      <c r="M7" s="11"/>
      <c r="N7" s="6">
        <f>SUM(N9,N11,N13,N15,N17,N19,N21,N23,N25,N27,N29,N31)+0.1</f>
        <v>99.989000000000004</v>
      </c>
      <c r="O7" s="11"/>
      <c r="P7" s="6">
        <f>SUM(P9,P11,P13,P15,P17,P19,P21,P23,P25,P27,P29,P31)</f>
        <v>100</v>
      </c>
      <c r="Q7" s="11"/>
      <c r="R7" s="6">
        <f>SUM(R9,R11,R13,R15,R17,R19,R21,R23,R25,R27,R29,R31)</f>
        <v>99.999999999999986</v>
      </c>
      <c r="S7" s="11"/>
      <c r="T7" s="6">
        <f>SUM(T9,T11,T13,T15,T17,T19,T21,T23,T25,T27,T29,T31)</f>
        <v>100</v>
      </c>
      <c r="U7" s="11"/>
      <c r="V7" s="6">
        <f>SUM(V9,V11,V13,V15,V17,V19,V21,V23,V25,V27,V29,V31)</f>
        <v>99.999999999999972</v>
      </c>
      <c r="W7" s="11"/>
      <c r="X7" s="6">
        <f>SUM(X9,X11,X13,X15,X17,X19,X21,X23,X25,X27,X29,X31)</f>
        <v>100</v>
      </c>
      <c r="Y7" s="11"/>
      <c r="Z7" s="6">
        <f>SUM(Z9,Z11,Z13,Z15,Z17,Z19,Z21,Z23,Z25,Z27,Z29,Z31)</f>
        <v>100</v>
      </c>
      <c r="AA7" s="11"/>
      <c r="AB7" s="6">
        <f>SUM(AB9,AB11,AB13,AB15,AB17,AB19,AB21,AB23,AB25,AB27,AB29,AB31)</f>
        <v>100</v>
      </c>
      <c r="AC7" s="11"/>
      <c r="AD7" s="6">
        <f>SUM(AD9,AD11,AD13,AD15,AD17,AD19,AD21,AD23,AD25,AD27,AD29,AD31)</f>
        <v>100</v>
      </c>
      <c r="AE7" s="11"/>
      <c r="AF7" s="6">
        <f>SUM(AF9,AF11,AF13,AF15,AF17,AF19,AF21,AF23,AF25,AF27,AF29,AF31)</f>
        <v>99.999999999999986</v>
      </c>
      <c r="AG7" s="11"/>
      <c r="AH7" s="6">
        <f>SUM(AH9,AH11,AH13,AH15,AH17,AH19,AH21,AH23,AH25,AH27,AH29,AH31)</f>
        <v>100</v>
      </c>
      <c r="AI7" s="11"/>
      <c r="AJ7" s="6">
        <f>SUM(AJ9,AJ11,AJ13,AJ15,AJ17,AJ19,AJ21,AJ23,AJ25,AJ27,AJ29,AJ31)</f>
        <v>100.00000000000001</v>
      </c>
      <c r="AK7" s="11"/>
      <c r="AL7" s="6">
        <f>SUM(AL9,AL11,AL13,AL15,AL17,AL19,AL21,AL23,AL25,AL27,AL29,AL31)</f>
        <v>99.999999999999986</v>
      </c>
      <c r="AM7" s="11"/>
      <c r="AN7" s="6">
        <f>SUM(AN9,AN11,AN13,AN15,AN17,AN19,AN21,AN23,AN25,AN27,AN29,AN31)</f>
        <v>100</v>
      </c>
      <c r="AO7" s="11"/>
      <c r="AP7" s="6">
        <f>SUM(AP9,AP11,AP13,AP15,AP17,AP19,AP21,AP23,AP25,AP27,AP29,AP31)</f>
        <v>100</v>
      </c>
      <c r="AQ7" s="11"/>
      <c r="AR7" s="6">
        <v>-100</v>
      </c>
      <c r="AS7" s="11"/>
      <c r="AT7" s="6">
        <v>-100</v>
      </c>
      <c r="AU7" s="11"/>
      <c r="AV7" s="6">
        <v>-100</v>
      </c>
      <c r="AW7" s="11"/>
    </row>
    <row r="8" spans="1:49" x14ac:dyDescent="0.15">
      <c r="A8" s="15" t="s">
        <v>10</v>
      </c>
      <c r="B8" s="5">
        <v>99412</v>
      </c>
      <c r="C8" s="11">
        <f t="shared" ref="C8" si="0">(B8-D8)/D8*100</f>
        <v>-9.977361224304989</v>
      </c>
      <c r="D8" s="5">
        <v>110430</v>
      </c>
      <c r="E8" s="11">
        <f t="shared" ref="E8" si="1">(D8-F8)/F8*100</f>
        <v>-1.8164359446267104</v>
      </c>
      <c r="F8" s="5">
        <v>112473</v>
      </c>
      <c r="G8" s="11">
        <f t="shared" ref="G8" si="2">(F8-H8)/H8*100</f>
        <v>-3.6444010383201828</v>
      </c>
      <c r="H8" s="5">
        <v>116727</v>
      </c>
      <c r="I8" s="11">
        <f t="shared" ref="I8" si="3">(H8-J8)/J8*100</f>
        <v>-0.10355333424620018</v>
      </c>
      <c r="J8" s="5">
        <v>116848</v>
      </c>
      <c r="K8" s="11">
        <f t="shared" ref="K8" si="4">(J8-N8)/N8*100</f>
        <v>-4.1302243153213762</v>
      </c>
      <c r="L8" s="5">
        <v>121969</v>
      </c>
      <c r="M8" s="11">
        <f t="shared" ref="M8" si="5">(L8-P8)/P8*100</f>
        <v>-10.467668411278067</v>
      </c>
      <c r="N8" s="5">
        <v>121882</v>
      </c>
      <c r="O8" s="11">
        <v>-10.5</v>
      </c>
      <c r="P8" s="5">
        <v>136229</v>
      </c>
      <c r="Q8" s="11">
        <v>9.5</v>
      </c>
      <c r="R8" s="5">
        <v>124433</v>
      </c>
      <c r="S8" s="11">
        <v>3</v>
      </c>
      <c r="T8" s="5">
        <v>120815</v>
      </c>
      <c r="U8" s="11">
        <v>3.7</v>
      </c>
      <c r="V8" s="5">
        <v>116513</v>
      </c>
      <c r="W8" s="11">
        <v>-10</v>
      </c>
      <c r="X8" s="5">
        <v>129417</v>
      </c>
      <c r="Y8" s="11">
        <v>25.5</v>
      </c>
      <c r="Z8" s="5">
        <v>103125</v>
      </c>
      <c r="AA8" s="11">
        <v>-1.7</v>
      </c>
      <c r="AB8" s="5">
        <v>104906</v>
      </c>
      <c r="AC8" s="11">
        <v>4.7</v>
      </c>
      <c r="AD8" s="5">
        <v>100233</v>
      </c>
      <c r="AE8" s="11">
        <v>-6.2</v>
      </c>
      <c r="AF8" s="5">
        <v>106834</v>
      </c>
      <c r="AG8" s="11">
        <v>0.2</v>
      </c>
      <c r="AH8" s="5">
        <v>106630</v>
      </c>
      <c r="AI8" s="11" t="s">
        <v>37</v>
      </c>
      <c r="AJ8" s="5">
        <v>125192</v>
      </c>
      <c r="AK8" s="11">
        <v>0.1</v>
      </c>
      <c r="AL8" s="5">
        <v>125097</v>
      </c>
      <c r="AM8" s="11" t="s">
        <v>38</v>
      </c>
      <c r="AN8" s="5">
        <v>128372</v>
      </c>
      <c r="AO8" s="11" t="s">
        <v>39</v>
      </c>
      <c r="AP8" s="5">
        <v>130072</v>
      </c>
      <c r="AQ8" s="11" t="s">
        <v>40</v>
      </c>
      <c r="AR8" s="5">
        <v>136304</v>
      </c>
      <c r="AS8" s="11">
        <v>0.1</v>
      </c>
      <c r="AT8" s="5">
        <v>136114</v>
      </c>
      <c r="AU8" s="11" t="s">
        <v>41</v>
      </c>
      <c r="AV8" s="5">
        <v>138547</v>
      </c>
      <c r="AW8" s="11" t="s">
        <v>42</v>
      </c>
    </row>
    <row r="9" spans="1:49" x14ac:dyDescent="0.15">
      <c r="A9" s="15"/>
      <c r="B9" s="6">
        <f>(B8/B6)*100+0.01</f>
        <v>0.95321336013355207</v>
      </c>
      <c r="C9" s="11"/>
      <c r="D9" s="6">
        <f>(D8/D6)*100</f>
        <v>0.90529920987373769</v>
      </c>
      <c r="E9" s="11"/>
      <c r="F9" s="6">
        <f>(F8/F6)*100</f>
        <v>0.78431408099453415</v>
      </c>
      <c r="G9" s="11"/>
      <c r="H9" s="6">
        <f>(H8/H6)*100</f>
        <v>1.0914519620225172</v>
      </c>
      <c r="I9" s="11"/>
      <c r="J9" s="6">
        <f>(J8/J6)*100</f>
        <v>1.1286673866048988</v>
      </c>
      <c r="K9" s="11"/>
      <c r="L9" s="6">
        <f>(L8/L6)*100</f>
        <v>1.1634542081578487</v>
      </c>
      <c r="M9" s="11"/>
      <c r="N9" s="6">
        <f>ROUNDDOWN((N8/$N$6),5)*100</f>
        <v>1.2909999999999999</v>
      </c>
      <c r="O9" s="11"/>
      <c r="P9" s="6">
        <v>1.4</v>
      </c>
      <c r="Q9" s="11"/>
      <c r="R9" s="6">
        <v>1.2</v>
      </c>
      <c r="S9" s="11"/>
      <c r="T9" s="6">
        <v>1.1000000000000001</v>
      </c>
      <c r="U9" s="11"/>
      <c r="V9" s="6">
        <v>1.2</v>
      </c>
      <c r="W9" s="11"/>
      <c r="X9" s="6">
        <v>1.2</v>
      </c>
      <c r="Y9" s="11"/>
      <c r="Z9" s="6">
        <v>1.2</v>
      </c>
      <c r="AA9" s="11"/>
      <c r="AB9" s="6">
        <v>1.2</v>
      </c>
      <c r="AC9" s="11"/>
      <c r="AD9" s="6">
        <v>1.2</v>
      </c>
      <c r="AE9" s="11"/>
      <c r="AF9" s="6">
        <v>1.1000000000000001</v>
      </c>
      <c r="AG9" s="11"/>
      <c r="AH9" s="6">
        <v>1.2</v>
      </c>
      <c r="AI9" s="11"/>
      <c r="AJ9" s="6">
        <v>1.5</v>
      </c>
      <c r="AK9" s="11"/>
      <c r="AL9" s="6">
        <v>1.4</v>
      </c>
      <c r="AM9" s="11"/>
      <c r="AN9" s="6">
        <v>1.5</v>
      </c>
      <c r="AO9" s="11"/>
      <c r="AP9" s="6">
        <v>1.5</v>
      </c>
      <c r="AQ9" s="11"/>
      <c r="AR9" s="6">
        <v>-1.6</v>
      </c>
      <c r="AS9" s="11"/>
      <c r="AT9" s="6">
        <v>-1.6</v>
      </c>
      <c r="AU9" s="11"/>
      <c r="AV9" s="6">
        <v>-1.5</v>
      </c>
      <c r="AW9" s="11"/>
    </row>
    <row r="10" spans="1:49" x14ac:dyDescent="0.15">
      <c r="A10" s="15" t="s">
        <v>9</v>
      </c>
      <c r="B10" s="5">
        <v>1395114</v>
      </c>
      <c r="C10" s="11">
        <f t="shared" ref="C10" si="6">(B10-D10)/D10*100</f>
        <v>-38.126545046847014</v>
      </c>
      <c r="D10" s="5">
        <v>2254786</v>
      </c>
      <c r="E10" s="11">
        <f t="shared" ref="E10" si="7">(D10-F10)/F10*100</f>
        <v>-49.762614178358092</v>
      </c>
      <c r="F10" s="5">
        <v>4488263</v>
      </c>
      <c r="G10" s="11">
        <f t="shared" ref="G10" si="8">(F10-H10)/H10*100</f>
        <v>317.98603628479867</v>
      </c>
      <c r="H10" s="5">
        <v>1073783</v>
      </c>
      <c r="I10" s="11">
        <f t="shared" ref="I10" si="9">(H10-J10)/J10*100</f>
        <v>34.128314538250528</v>
      </c>
      <c r="J10" s="5">
        <v>800564</v>
      </c>
      <c r="K10" s="11">
        <f t="shared" ref="K10" si="10">(J10-N10)/N10*100</f>
        <v>-43.653521848439034</v>
      </c>
      <c r="L10" s="5">
        <v>1708084</v>
      </c>
      <c r="M10" s="11">
        <f t="shared" ref="M10" si="11">(L10-P10)/P10*100</f>
        <v>49.672410544901709</v>
      </c>
      <c r="N10" s="5">
        <v>1420788</v>
      </c>
      <c r="O10" s="11">
        <v>24.5</v>
      </c>
      <c r="P10" s="5">
        <v>1141215</v>
      </c>
      <c r="Q10" s="11">
        <v>-40.5</v>
      </c>
      <c r="R10" s="5">
        <v>1916863</v>
      </c>
      <c r="S10" s="11">
        <v>86.6</v>
      </c>
      <c r="T10" s="5">
        <v>1027056</v>
      </c>
      <c r="U10" s="11">
        <v>-43.4</v>
      </c>
      <c r="V10" s="5">
        <v>1815610</v>
      </c>
      <c r="W10" s="11">
        <v>-12.8</v>
      </c>
      <c r="X10" s="5">
        <v>2082352</v>
      </c>
      <c r="Y10" s="11">
        <v>59.8</v>
      </c>
      <c r="Z10" s="5">
        <v>1303392</v>
      </c>
      <c r="AA10" s="11">
        <v>-24.8</v>
      </c>
      <c r="AB10" s="5">
        <v>1732486</v>
      </c>
      <c r="AC10" s="11">
        <v>38.4</v>
      </c>
      <c r="AD10" s="5">
        <v>1251398</v>
      </c>
      <c r="AE10" s="11">
        <v>14.3</v>
      </c>
      <c r="AF10" s="5">
        <v>1095043</v>
      </c>
      <c r="AG10" s="11">
        <v>23.1</v>
      </c>
      <c r="AH10" s="5">
        <v>889468</v>
      </c>
      <c r="AI10" s="11" t="s">
        <v>43</v>
      </c>
      <c r="AJ10" s="5">
        <v>1101542</v>
      </c>
      <c r="AK10" s="11" t="s">
        <v>44</v>
      </c>
      <c r="AL10" s="5">
        <v>1120018</v>
      </c>
      <c r="AM10" s="11">
        <v>12.9</v>
      </c>
      <c r="AN10" s="5">
        <v>992041</v>
      </c>
      <c r="AO10" s="11" t="s">
        <v>45</v>
      </c>
      <c r="AP10" s="5">
        <v>1268236</v>
      </c>
      <c r="AQ10" s="11">
        <v>5.7</v>
      </c>
      <c r="AR10" s="5">
        <v>1200096</v>
      </c>
      <c r="AS10" s="11">
        <v>32.799999999999997</v>
      </c>
      <c r="AT10" s="5">
        <v>903476</v>
      </c>
      <c r="AU10" s="11" t="s">
        <v>46</v>
      </c>
      <c r="AV10" s="5">
        <v>1354575</v>
      </c>
      <c r="AW10" s="11">
        <v>16.3</v>
      </c>
    </row>
    <row r="11" spans="1:49" x14ac:dyDescent="0.15">
      <c r="A11" s="15"/>
      <c r="B11" s="6">
        <f>(B10/B6)*100</f>
        <v>13.236733630842959</v>
      </c>
      <c r="C11" s="11"/>
      <c r="D11" s="6">
        <f>(D10/D6)*100</f>
        <v>18.484614545271803</v>
      </c>
      <c r="E11" s="11"/>
      <c r="F11" s="6">
        <f>(F10/F6)*100</f>
        <v>31.298248202739959</v>
      </c>
      <c r="G11" s="11"/>
      <c r="H11" s="6">
        <f>(H10/H6)*100</f>
        <v>10.040372511384895</v>
      </c>
      <c r="I11" s="11"/>
      <c r="J11" s="6">
        <f>(J10/J6)*100</f>
        <v>7.7328707182832757</v>
      </c>
      <c r="K11" s="11"/>
      <c r="L11" s="6">
        <f>(L10/L6)*100</f>
        <v>16.293300081882204</v>
      </c>
      <c r="M11" s="11"/>
      <c r="N11" s="6">
        <f>ROUNDDOWN((N10/$N$6),5)*100</f>
        <v>15.06</v>
      </c>
      <c r="O11" s="11"/>
      <c r="P11" s="6">
        <v>12</v>
      </c>
      <c r="Q11" s="11"/>
      <c r="R11" s="6">
        <v>18.899999999999999</v>
      </c>
      <c r="S11" s="11"/>
      <c r="T11" s="6">
        <v>9.5</v>
      </c>
      <c r="U11" s="11"/>
      <c r="V11" s="6">
        <v>19.399999999999999</v>
      </c>
      <c r="W11" s="11"/>
      <c r="X11" s="6">
        <v>19.899999999999999</v>
      </c>
      <c r="Y11" s="11"/>
      <c r="Z11" s="6">
        <v>14.9</v>
      </c>
      <c r="AA11" s="11"/>
      <c r="AB11" s="6">
        <v>19.5</v>
      </c>
      <c r="AC11" s="11"/>
      <c r="AD11" s="6">
        <v>15</v>
      </c>
      <c r="AE11" s="11"/>
      <c r="AF11" s="6">
        <v>11.6</v>
      </c>
      <c r="AG11" s="11"/>
      <c r="AH11" s="6">
        <v>9.8000000000000007</v>
      </c>
      <c r="AI11" s="11"/>
      <c r="AJ11" s="6">
        <v>13.3</v>
      </c>
      <c r="AK11" s="11"/>
      <c r="AL11" s="6">
        <v>12.5</v>
      </c>
      <c r="AM11" s="11"/>
      <c r="AN11" s="6">
        <v>11.9</v>
      </c>
      <c r="AO11" s="11"/>
      <c r="AP11" s="6">
        <v>14.5</v>
      </c>
      <c r="AQ11" s="11"/>
      <c r="AR11" s="6">
        <v>-14</v>
      </c>
      <c r="AS11" s="11"/>
      <c r="AT11" s="6">
        <v>-10.8</v>
      </c>
      <c r="AU11" s="11"/>
      <c r="AV11" s="6">
        <v>-14.1</v>
      </c>
      <c r="AW11" s="11"/>
    </row>
    <row r="12" spans="1:49" x14ac:dyDescent="0.15">
      <c r="A12" s="15" t="s">
        <v>8</v>
      </c>
      <c r="B12" s="5">
        <v>3915488</v>
      </c>
      <c r="C12" s="11">
        <f t="shared" ref="C12" si="12">(B12-D12)/D12*100</f>
        <v>-12.534724859380514</v>
      </c>
      <c r="D12" s="5">
        <v>4476620</v>
      </c>
      <c r="E12" s="11">
        <f t="shared" ref="E12" si="13">(D12-F12)/F12*100</f>
        <v>26.416695988491913</v>
      </c>
      <c r="F12" s="5">
        <v>3541162</v>
      </c>
      <c r="G12" s="11">
        <f t="shared" ref="G12" si="14">(F12-H12)/H12*100</f>
        <v>6.1961621185240094</v>
      </c>
      <c r="H12" s="5">
        <v>3334548</v>
      </c>
      <c r="I12" s="11">
        <f t="shared" ref="I12" si="15">(H12-J12)/J12*100</f>
        <v>2.248138816293602</v>
      </c>
      <c r="J12" s="5">
        <v>3261231</v>
      </c>
      <c r="K12" s="11">
        <f t="shared" ref="K12" si="16">(J12-N12)/N12*100</f>
        <v>3.618741812522777</v>
      </c>
      <c r="L12" s="5">
        <v>3141347</v>
      </c>
      <c r="M12" s="11">
        <f t="shared" ref="M12" si="17">(L12-P12)/P12*100</f>
        <v>6.4737425979096024</v>
      </c>
      <c r="N12" s="5">
        <v>3147337</v>
      </c>
      <c r="O12" s="11">
        <v>6.7</v>
      </c>
      <c r="P12" s="5">
        <v>2950349</v>
      </c>
      <c r="Q12" s="11">
        <v>-2.1</v>
      </c>
      <c r="R12" s="5">
        <v>3012878</v>
      </c>
      <c r="S12" s="11">
        <v>9.6</v>
      </c>
      <c r="T12" s="5">
        <v>2749299</v>
      </c>
      <c r="U12" s="11">
        <v>-0.7</v>
      </c>
      <c r="V12" s="5">
        <v>2768850</v>
      </c>
      <c r="W12" s="11">
        <v>-2.2999999999999998</v>
      </c>
      <c r="X12" s="5">
        <v>2834866</v>
      </c>
      <c r="Y12" s="11">
        <v>5.2</v>
      </c>
      <c r="Z12" s="5">
        <v>2693483</v>
      </c>
      <c r="AA12" s="11">
        <v>25.9</v>
      </c>
      <c r="AB12" s="5">
        <v>2139461</v>
      </c>
      <c r="AC12" s="11">
        <v>1</v>
      </c>
      <c r="AD12" s="5">
        <v>2117393</v>
      </c>
      <c r="AE12" s="11">
        <v>2.2000000000000002</v>
      </c>
      <c r="AF12" s="5">
        <v>2071141</v>
      </c>
      <c r="AG12" s="11">
        <v>9.1</v>
      </c>
      <c r="AH12" s="5">
        <v>1897548</v>
      </c>
      <c r="AI12" s="11" t="s">
        <v>47</v>
      </c>
      <c r="AJ12" s="5">
        <v>1902424</v>
      </c>
      <c r="AK12" s="11">
        <v>11</v>
      </c>
      <c r="AL12" s="5">
        <v>1713748</v>
      </c>
      <c r="AM12" s="11" t="s">
        <v>48</v>
      </c>
      <c r="AN12" s="5">
        <v>1716176</v>
      </c>
      <c r="AO12" s="11">
        <v>9.5</v>
      </c>
      <c r="AP12" s="5">
        <v>1556790</v>
      </c>
      <c r="AQ12" s="11">
        <v>14.9</v>
      </c>
      <c r="AR12" s="5">
        <v>1363897</v>
      </c>
      <c r="AS12" s="11" t="s">
        <v>49</v>
      </c>
      <c r="AT12" s="5">
        <v>1622207</v>
      </c>
      <c r="AU12" s="11" t="s">
        <v>50</v>
      </c>
      <c r="AV12" s="5">
        <v>1874067</v>
      </c>
      <c r="AW12" s="11">
        <v>6.4</v>
      </c>
    </row>
    <row r="13" spans="1:49" x14ac:dyDescent="0.15">
      <c r="A13" s="15"/>
      <c r="B13" s="6">
        <f>(B12/B6)*100</f>
        <v>37.149847030968104</v>
      </c>
      <c r="C13" s="11"/>
      <c r="D13" s="6">
        <f>(D12/D6)*100</f>
        <v>36.69909036407654</v>
      </c>
      <c r="E13" s="11"/>
      <c r="F13" s="6">
        <f>(F12/F6)*100</f>
        <v>24.69377734818816</v>
      </c>
      <c r="G13" s="11"/>
      <c r="H13" s="6">
        <f>(H12/H6)*100</f>
        <v>31.179581048585682</v>
      </c>
      <c r="I13" s="11"/>
      <c r="J13" s="6">
        <f>(J12/J6)*100</f>
        <v>31.501138828947699</v>
      </c>
      <c r="K13" s="11"/>
      <c r="L13" s="6">
        <f>(L12/L6)*100</f>
        <v>29.965100857054118</v>
      </c>
      <c r="M13" s="11"/>
      <c r="N13" s="6">
        <f>ROUNDDOWN((N12/$N$6),5)*100</f>
        <v>33.362000000000002</v>
      </c>
      <c r="O13" s="11"/>
      <c r="P13" s="6">
        <v>30.9</v>
      </c>
      <c r="Q13" s="11"/>
      <c r="R13" s="6">
        <v>29.7</v>
      </c>
      <c r="S13" s="11"/>
      <c r="T13" s="6">
        <v>25.5</v>
      </c>
      <c r="U13" s="11"/>
      <c r="V13" s="6">
        <v>29.5</v>
      </c>
      <c r="W13" s="11"/>
      <c r="X13" s="6">
        <v>27.1</v>
      </c>
      <c r="Y13" s="11"/>
      <c r="Z13" s="6">
        <v>30.7</v>
      </c>
      <c r="AA13" s="11"/>
      <c r="AB13" s="6">
        <v>24</v>
      </c>
      <c r="AC13" s="11"/>
      <c r="AD13" s="6">
        <v>25.5</v>
      </c>
      <c r="AE13" s="11"/>
      <c r="AF13" s="6">
        <v>22</v>
      </c>
      <c r="AG13" s="11"/>
      <c r="AH13" s="6">
        <v>20.8</v>
      </c>
      <c r="AI13" s="11"/>
      <c r="AJ13" s="6">
        <v>22.9</v>
      </c>
      <c r="AK13" s="11"/>
      <c r="AL13" s="6">
        <v>19.2</v>
      </c>
      <c r="AM13" s="11"/>
      <c r="AN13" s="6">
        <v>20.5</v>
      </c>
      <c r="AO13" s="11"/>
      <c r="AP13" s="6">
        <v>18</v>
      </c>
      <c r="AQ13" s="11"/>
      <c r="AR13" s="6">
        <v>-16</v>
      </c>
      <c r="AS13" s="11"/>
      <c r="AT13" s="6">
        <v>-19.399999999999999</v>
      </c>
      <c r="AU13" s="11"/>
      <c r="AV13" s="6">
        <v>-19.5</v>
      </c>
      <c r="AW13" s="11"/>
    </row>
    <row r="14" spans="1:49" x14ac:dyDescent="0.15">
      <c r="A14" s="15" t="s">
        <v>7</v>
      </c>
      <c r="B14" s="5">
        <v>951866</v>
      </c>
      <c r="C14" s="11">
        <f t="shared" ref="C14" si="18">(B14-D14)/D14*100</f>
        <v>11.39945369132858</v>
      </c>
      <c r="D14" s="5">
        <v>854462</v>
      </c>
      <c r="E14" s="11">
        <f t="shared" ref="E14" si="19">(D14-F14)/F14*100</f>
        <v>16.715750019123384</v>
      </c>
      <c r="F14" s="5">
        <v>732088</v>
      </c>
      <c r="G14" s="11">
        <f t="shared" ref="G14" si="20">(F14-H14)/H14*100</f>
        <v>-39.538183406878105</v>
      </c>
      <c r="H14" s="5">
        <v>1210827</v>
      </c>
      <c r="I14" s="11">
        <f t="shared" ref="I14" si="21">(H14-J14)/J14*100</f>
        <v>-30.878651581483791</v>
      </c>
      <c r="J14" s="5">
        <v>1751741</v>
      </c>
      <c r="K14" s="11">
        <f t="shared" ref="K14" si="22">(J14-N14)/N14*100</f>
        <v>172.38167060579676</v>
      </c>
      <c r="L14" s="5">
        <v>773073</v>
      </c>
      <c r="M14" s="11">
        <f t="shared" ref="M14" si="23">(L14-P14)/P14*100</f>
        <v>23.016173587595794</v>
      </c>
      <c r="N14" s="5">
        <v>643120</v>
      </c>
      <c r="O14" s="11">
        <v>2.2999999999999998</v>
      </c>
      <c r="P14" s="5">
        <v>628432</v>
      </c>
      <c r="Q14" s="11">
        <v>-1</v>
      </c>
      <c r="R14" s="5">
        <v>634794</v>
      </c>
      <c r="S14" s="11">
        <v>4.2</v>
      </c>
      <c r="T14" s="5">
        <v>609179</v>
      </c>
      <c r="U14" s="11">
        <v>-10.5</v>
      </c>
      <c r="V14" s="5">
        <v>680711</v>
      </c>
      <c r="W14" s="11">
        <v>-17</v>
      </c>
      <c r="X14" s="5">
        <v>820571</v>
      </c>
      <c r="Y14" s="11">
        <v>34.5</v>
      </c>
      <c r="Z14" s="5">
        <v>610116</v>
      </c>
      <c r="AA14" s="11">
        <v>2.1</v>
      </c>
      <c r="AB14" s="5">
        <v>597531</v>
      </c>
      <c r="AC14" s="11">
        <v>4.3</v>
      </c>
      <c r="AD14" s="5">
        <v>573023</v>
      </c>
      <c r="AE14" s="11">
        <v>-12.8</v>
      </c>
      <c r="AF14" s="5">
        <v>657350</v>
      </c>
      <c r="AG14" s="11">
        <v>-8.1</v>
      </c>
      <c r="AH14" s="5">
        <v>715483</v>
      </c>
      <c r="AI14" s="11" t="s">
        <v>51</v>
      </c>
      <c r="AJ14" s="5">
        <v>782915</v>
      </c>
      <c r="AK14" s="11" t="s">
        <v>52</v>
      </c>
      <c r="AL14" s="5">
        <v>807632</v>
      </c>
      <c r="AM14" s="11" t="s">
        <v>53</v>
      </c>
      <c r="AN14" s="5">
        <v>890835</v>
      </c>
      <c r="AO14" s="11" t="s">
        <v>54</v>
      </c>
      <c r="AP14" s="5">
        <v>1084109</v>
      </c>
      <c r="AQ14" s="11">
        <v>22.8</v>
      </c>
      <c r="AR14" s="5">
        <v>882966</v>
      </c>
      <c r="AS14" s="11">
        <v>2.1</v>
      </c>
      <c r="AT14" s="5">
        <v>865213</v>
      </c>
      <c r="AU14" s="11" t="s">
        <v>55</v>
      </c>
      <c r="AV14" s="5">
        <v>896489</v>
      </c>
      <c r="AW14" s="11">
        <v>1.6</v>
      </c>
    </row>
    <row r="15" spans="1:49" x14ac:dyDescent="0.15">
      <c r="A15" s="15"/>
      <c r="B15" s="6">
        <f>(B14/B6)*100</f>
        <v>9.0312309203806738</v>
      </c>
      <c r="C15" s="11"/>
      <c r="D15" s="6">
        <f>(D14/D6)*100</f>
        <v>7.0048335911177553</v>
      </c>
      <c r="E15" s="11"/>
      <c r="F15" s="6">
        <f>(F14/F6)*100</f>
        <v>5.1051090210728489</v>
      </c>
      <c r="G15" s="11"/>
      <c r="H15" s="6">
        <f>(H14/H6)*100</f>
        <v>11.321797911535793</v>
      </c>
      <c r="I15" s="11"/>
      <c r="J15" s="6">
        <f>(J14/J6)*100</f>
        <v>16.920554365317781</v>
      </c>
      <c r="K15" s="11"/>
      <c r="L15" s="6">
        <f>(L14/L6)*100</f>
        <v>7.3742921157278705</v>
      </c>
      <c r="M15" s="11"/>
      <c r="N15" s="6">
        <f>ROUNDDOWN((N14/$N$6),5)*100</f>
        <v>6.8169999999999993</v>
      </c>
      <c r="O15" s="11"/>
      <c r="P15" s="6">
        <v>6.6</v>
      </c>
      <c r="Q15" s="11"/>
      <c r="R15" s="6">
        <v>6.3</v>
      </c>
      <c r="S15" s="11"/>
      <c r="T15" s="6">
        <v>5.7</v>
      </c>
      <c r="U15" s="11"/>
      <c r="V15" s="6">
        <v>7.3</v>
      </c>
      <c r="W15" s="11"/>
      <c r="X15" s="6">
        <v>7.8</v>
      </c>
      <c r="Y15" s="11"/>
      <c r="Z15" s="6">
        <v>7</v>
      </c>
      <c r="AA15" s="11"/>
      <c r="AB15" s="6">
        <v>6.7</v>
      </c>
      <c r="AC15" s="11"/>
      <c r="AD15" s="6">
        <v>6.9</v>
      </c>
      <c r="AE15" s="11"/>
      <c r="AF15" s="6">
        <v>7</v>
      </c>
      <c r="AG15" s="11"/>
      <c r="AH15" s="6">
        <v>7.9</v>
      </c>
      <c r="AI15" s="11"/>
      <c r="AJ15" s="6">
        <v>9.4</v>
      </c>
      <c r="AK15" s="11"/>
      <c r="AL15" s="6">
        <v>9</v>
      </c>
      <c r="AM15" s="11"/>
      <c r="AN15" s="6">
        <v>10.7</v>
      </c>
      <c r="AO15" s="11"/>
      <c r="AP15" s="6">
        <v>12.5</v>
      </c>
      <c r="AQ15" s="11"/>
      <c r="AR15" s="6">
        <v>-10.3</v>
      </c>
      <c r="AS15" s="11"/>
      <c r="AT15" s="6">
        <v>-10.3</v>
      </c>
      <c r="AU15" s="11"/>
      <c r="AV15" s="6">
        <v>-9.3000000000000007</v>
      </c>
      <c r="AW15" s="11"/>
    </row>
    <row r="16" spans="1:49" x14ac:dyDescent="0.15">
      <c r="A16" s="15" t="s">
        <v>6</v>
      </c>
      <c r="B16" s="5">
        <v>0</v>
      </c>
      <c r="C16" s="14" t="s">
        <v>96</v>
      </c>
      <c r="D16" s="5">
        <v>3334</v>
      </c>
      <c r="E16" s="11">
        <f t="shared" ref="E16" si="24">(D16-F16)/F16*100</f>
        <v>-33.32</v>
      </c>
      <c r="F16" s="5">
        <v>5000</v>
      </c>
      <c r="G16" s="11">
        <f t="shared" ref="G16" si="25">(F16-H16)/H16*100</f>
        <v>0</v>
      </c>
      <c r="H16" s="5">
        <v>5000</v>
      </c>
      <c r="I16" s="11">
        <f t="shared" ref="I16" si="26">(H16-J16)/J16*100</f>
        <v>0</v>
      </c>
      <c r="J16" s="5">
        <v>5000</v>
      </c>
      <c r="K16" s="11">
        <f t="shared" ref="K16" si="27">(J16-N16)/N16*100</f>
        <v>-0.2593257530420906</v>
      </c>
      <c r="L16" s="5">
        <v>5000</v>
      </c>
      <c r="M16" s="11">
        <f t="shared" ref="M16" si="28">(L16-P16)/P16*100</f>
        <v>-51.597289448209104</v>
      </c>
      <c r="N16" s="5">
        <v>5013</v>
      </c>
      <c r="O16" s="11">
        <v>-51.5</v>
      </c>
      <c r="P16" s="5">
        <v>10330</v>
      </c>
      <c r="Q16" s="11">
        <v>-62.8</v>
      </c>
      <c r="R16" s="5">
        <v>27742</v>
      </c>
      <c r="S16" s="11">
        <v>-54.9</v>
      </c>
      <c r="T16" s="5">
        <v>61518</v>
      </c>
      <c r="U16" s="11">
        <v>21.1</v>
      </c>
      <c r="V16" s="5">
        <v>50805</v>
      </c>
      <c r="W16" s="11">
        <v>-12.2</v>
      </c>
      <c r="X16" s="5">
        <v>57832</v>
      </c>
      <c r="Y16" s="11">
        <v>139.69999999999999</v>
      </c>
      <c r="Z16" s="5">
        <v>24132</v>
      </c>
      <c r="AA16" s="11">
        <v>140.80000000000001</v>
      </c>
      <c r="AB16" s="5">
        <v>10023</v>
      </c>
      <c r="AC16" s="11">
        <v>0</v>
      </c>
      <c r="AD16" s="5">
        <v>10023</v>
      </c>
      <c r="AE16" s="11">
        <v>0</v>
      </c>
      <c r="AF16" s="5">
        <v>10023</v>
      </c>
      <c r="AG16" s="11">
        <v>0</v>
      </c>
      <c r="AH16" s="5">
        <v>10023</v>
      </c>
      <c r="AI16" s="11">
        <v>0</v>
      </c>
      <c r="AJ16" s="5">
        <v>10023</v>
      </c>
      <c r="AK16" s="11" t="s">
        <v>56</v>
      </c>
      <c r="AL16" s="5">
        <v>12723</v>
      </c>
      <c r="AM16" s="11">
        <v>18</v>
      </c>
      <c r="AN16" s="5">
        <v>10784</v>
      </c>
      <c r="AO16" s="11">
        <v>7.4</v>
      </c>
      <c r="AP16" s="5">
        <v>10043</v>
      </c>
      <c r="AQ16" s="11">
        <v>0.2</v>
      </c>
      <c r="AR16" s="5">
        <v>10026</v>
      </c>
      <c r="AS16" s="11" t="s">
        <v>57</v>
      </c>
      <c r="AT16" s="5">
        <v>10029</v>
      </c>
      <c r="AU16" s="11" t="s">
        <v>58</v>
      </c>
      <c r="AV16" s="5">
        <v>10088</v>
      </c>
      <c r="AW16" s="11">
        <v>0.6</v>
      </c>
    </row>
    <row r="17" spans="1:49" x14ac:dyDescent="0.15">
      <c r="A17" s="15"/>
      <c r="B17" s="6">
        <f>(B16/B6)*100</f>
        <v>0</v>
      </c>
      <c r="C17" s="11"/>
      <c r="D17" s="6">
        <f>(D16/D6)*100</f>
        <v>2.7331952963135391E-2</v>
      </c>
      <c r="E17" s="11"/>
      <c r="F17" s="6">
        <f>(F16/F6)*100</f>
        <v>3.4866771624947064E-2</v>
      </c>
      <c r="G17" s="11"/>
      <c r="H17" s="6">
        <f>(H16/H6)*100+0.1</f>
        <v>0.14675233502199653</v>
      </c>
      <c r="I17" s="11"/>
      <c r="J17" s="6">
        <f>(J16/J6)*100+0.1</f>
        <v>0.14829639303218278</v>
      </c>
      <c r="K17" s="11"/>
      <c r="L17" s="6">
        <f>(L16/L6)*100</f>
        <v>4.7694668651782367E-2</v>
      </c>
      <c r="M17" s="11"/>
      <c r="N17" s="6">
        <v>0</v>
      </c>
      <c r="O17" s="11"/>
      <c r="P17" s="6">
        <v>0.1</v>
      </c>
      <c r="Q17" s="11"/>
      <c r="R17" s="6">
        <v>0.3</v>
      </c>
      <c r="S17" s="11"/>
      <c r="T17" s="6">
        <v>0.6</v>
      </c>
      <c r="U17" s="11"/>
      <c r="V17" s="6">
        <v>0.5</v>
      </c>
      <c r="W17" s="11"/>
      <c r="X17" s="6">
        <v>0.6</v>
      </c>
      <c r="Y17" s="11"/>
      <c r="Z17" s="6">
        <v>0.3</v>
      </c>
      <c r="AA17" s="11"/>
      <c r="AB17" s="6">
        <v>0.1</v>
      </c>
      <c r="AC17" s="11"/>
      <c r="AD17" s="6">
        <v>0.1</v>
      </c>
      <c r="AE17" s="11"/>
      <c r="AF17" s="6">
        <v>0.1</v>
      </c>
      <c r="AG17" s="11"/>
      <c r="AH17" s="6">
        <v>0.1</v>
      </c>
      <c r="AI17" s="11"/>
      <c r="AJ17" s="6">
        <v>0.1</v>
      </c>
      <c r="AK17" s="11"/>
      <c r="AL17" s="6">
        <v>0.2</v>
      </c>
      <c r="AM17" s="11"/>
      <c r="AN17" s="6">
        <v>0.1</v>
      </c>
      <c r="AO17" s="11"/>
      <c r="AP17" s="6">
        <v>0.1</v>
      </c>
      <c r="AQ17" s="11"/>
      <c r="AR17" s="6">
        <v>-0.1</v>
      </c>
      <c r="AS17" s="11"/>
      <c r="AT17" s="6">
        <v>-0.1</v>
      </c>
      <c r="AU17" s="11"/>
      <c r="AV17" s="6">
        <v>-0.1</v>
      </c>
      <c r="AW17" s="11"/>
    </row>
    <row r="18" spans="1:49" ht="13.5" customHeight="1" x14ac:dyDescent="0.15">
      <c r="A18" s="15" t="s">
        <v>29</v>
      </c>
      <c r="B18" s="5">
        <v>348147</v>
      </c>
      <c r="C18" s="11">
        <f t="shared" ref="C18" si="29">(B18-D18)/D18*100</f>
        <v>-50.6557323608491</v>
      </c>
      <c r="D18" s="5">
        <v>705547</v>
      </c>
      <c r="E18" s="11">
        <f t="shared" ref="E18" si="30">(D18-F18)/F18*100</f>
        <v>94.866419751040553</v>
      </c>
      <c r="F18" s="5">
        <v>362067</v>
      </c>
      <c r="G18" s="11">
        <f t="shared" ref="G18" si="31">(F18-H18)/H18*100</f>
        <v>-70.078912594529413</v>
      </c>
      <c r="H18" s="5">
        <v>1210073</v>
      </c>
      <c r="I18" s="11">
        <f t="shared" ref="I18" si="32">(H18-J18)/J18*100</f>
        <v>162.98102521640294</v>
      </c>
      <c r="J18" s="5">
        <v>460137</v>
      </c>
      <c r="K18" s="11">
        <f t="shared" ref="K18" si="33">(J18-N18)/N18*100</f>
        <v>-16.389957426086198</v>
      </c>
      <c r="L18" s="5">
        <v>490674</v>
      </c>
      <c r="M18" s="11">
        <f t="shared" ref="M18" si="34">(L18-P18)/P18*100</f>
        <v>-20.323658648272101</v>
      </c>
      <c r="N18" s="5">
        <v>550337</v>
      </c>
      <c r="O18" s="11">
        <v>-10.6</v>
      </c>
      <c r="P18" s="5">
        <v>615834</v>
      </c>
      <c r="Q18" s="11">
        <v>8.3000000000000007</v>
      </c>
      <c r="R18" s="5">
        <v>568659</v>
      </c>
      <c r="S18" s="11">
        <v>7.6</v>
      </c>
      <c r="T18" s="5">
        <v>528385</v>
      </c>
      <c r="U18" s="11">
        <v>30.9</v>
      </c>
      <c r="V18" s="5">
        <v>403728</v>
      </c>
      <c r="W18" s="11">
        <v>-6.2</v>
      </c>
      <c r="X18" s="5">
        <v>430435</v>
      </c>
      <c r="Y18" s="11">
        <v>28.5</v>
      </c>
      <c r="Z18" s="5">
        <v>334939</v>
      </c>
      <c r="AA18" s="11">
        <v>-0.7</v>
      </c>
      <c r="AB18" s="5">
        <v>337340</v>
      </c>
      <c r="AC18" s="11">
        <v>-26.9</v>
      </c>
      <c r="AD18" s="5">
        <v>461676</v>
      </c>
      <c r="AE18" s="11">
        <v>-2.1</v>
      </c>
      <c r="AF18" s="5">
        <v>471745</v>
      </c>
      <c r="AG18" s="11">
        <v>35.1</v>
      </c>
      <c r="AH18" s="5">
        <v>349103</v>
      </c>
      <c r="AI18" s="11" t="s">
        <v>59</v>
      </c>
      <c r="AJ18" s="5">
        <v>464996</v>
      </c>
      <c r="AK18" s="11" t="s">
        <v>60</v>
      </c>
      <c r="AL18" s="5">
        <v>580776</v>
      </c>
      <c r="AM18" s="11">
        <v>26</v>
      </c>
      <c r="AN18" s="5">
        <v>460941</v>
      </c>
      <c r="AO18" s="11" t="s">
        <v>61</v>
      </c>
      <c r="AP18" s="5">
        <v>566727</v>
      </c>
      <c r="AQ18" s="11">
        <v>9.5</v>
      </c>
      <c r="AR18" s="5">
        <v>517398</v>
      </c>
      <c r="AS18" s="11" t="s">
        <v>62</v>
      </c>
      <c r="AT18" s="5">
        <v>774099</v>
      </c>
      <c r="AU18" s="11" t="s">
        <v>63</v>
      </c>
      <c r="AV18" s="5">
        <v>1495124</v>
      </c>
      <c r="AW18" s="11">
        <v>40.700000000000003</v>
      </c>
    </row>
    <row r="19" spans="1:49" ht="13.5" customHeight="1" x14ac:dyDescent="0.15">
      <c r="A19" s="15"/>
      <c r="B19" s="6">
        <f>(B18/B6)*100</f>
        <v>3.3031917845975909</v>
      </c>
      <c r="C19" s="11"/>
      <c r="D19" s="6">
        <f>(D18/D6)*100</f>
        <v>5.7840364179008059</v>
      </c>
      <c r="E19" s="11"/>
      <c r="F19" s="6">
        <f>(F18/F6)*100</f>
        <v>2.5248214803859419</v>
      </c>
      <c r="G19" s="11"/>
      <c r="H19" s="6">
        <f>(H18/H6)*100</f>
        <v>11.314747659414476</v>
      </c>
      <c r="I19" s="11"/>
      <c r="J19" s="6">
        <f>(J18/J6)*100</f>
        <v>4.4445914801298985</v>
      </c>
      <c r="K19" s="11"/>
      <c r="L19" s="6">
        <f>(L18/L6)*100</f>
        <v>4.6805067692089324</v>
      </c>
      <c r="M19" s="11"/>
      <c r="N19" s="6">
        <f>ROUNDDOWN((N18/$N$6),5)*100</f>
        <v>5.8330000000000002</v>
      </c>
      <c r="O19" s="11"/>
      <c r="P19" s="6">
        <v>6.5</v>
      </c>
      <c r="Q19" s="11"/>
      <c r="R19" s="6">
        <v>5.6</v>
      </c>
      <c r="S19" s="11"/>
      <c r="T19" s="6">
        <v>4.9000000000000004</v>
      </c>
      <c r="U19" s="11"/>
      <c r="V19" s="6">
        <v>4.3</v>
      </c>
      <c r="W19" s="11"/>
      <c r="X19" s="6">
        <v>4.0999999999999996</v>
      </c>
      <c r="Y19" s="11"/>
      <c r="Z19" s="6">
        <v>3.8</v>
      </c>
      <c r="AA19" s="11"/>
      <c r="AB19" s="6">
        <v>3.8</v>
      </c>
      <c r="AC19" s="11"/>
      <c r="AD19" s="6">
        <v>5.6</v>
      </c>
      <c r="AE19" s="11"/>
      <c r="AF19" s="6">
        <v>5</v>
      </c>
      <c r="AG19" s="11"/>
      <c r="AH19" s="6">
        <v>3.8</v>
      </c>
      <c r="AI19" s="11"/>
      <c r="AJ19" s="6">
        <v>5.6</v>
      </c>
      <c r="AK19" s="11"/>
      <c r="AL19" s="6">
        <v>6.5</v>
      </c>
      <c r="AM19" s="11"/>
      <c r="AN19" s="6">
        <v>5.5</v>
      </c>
      <c r="AO19" s="11"/>
      <c r="AP19" s="6">
        <v>6.5</v>
      </c>
      <c r="AQ19" s="11"/>
      <c r="AR19" s="6">
        <v>-6.1</v>
      </c>
      <c r="AS19" s="11"/>
      <c r="AT19" s="6">
        <v>-9.1999999999999993</v>
      </c>
      <c r="AU19" s="11"/>
      <c r="AV19" s="6">
        <v>-15.6</v>
      </c>
      <c r="AW19" s="11"/>
    </row>
    <row r="20" spans="1:49" x14ac:dyDescent="0.15">
      <c r="A20" s="15" t="s">
        <v>5</v>
      </c>
      <c r="B20" s="5">
        <v>288680</v>
      </c>
      <c r="C20" s="11">
        <f t="shared" ref="C20" si="35">(B20-D20)/D20*100</f>
        <v>7.8451882845188283</v>
      </c>
      <c r="D20" s="5">
        <v>267680</v>
      </c>
      <c r="E20" s="11">
        <f t="shared" ref="E20" si="36">(D20-F20)/F20*100</f>
        <v>-60.485604289189631</v>
      </c>
      <c r="F20" s="5">
        <v>677424</v>
      </c>
      <c r="G20" s="11">
        <f t="shared" ref="G20" si="37">(F20-H20)/H20*100</f>
        <v>162.85168845379306</v>
      </c>
      <c r="H20" s="5">
        <v>257721</v>
      </c>
      <c r="I20" s="11">
        <f t="shared" ref="I20" si="38">(H20-J20)/J20*100</f>
        <v>-1.7288516901489008</v>
      </c>
      <c r="J20" s="5">
        <v>262255</v>
      </c>
      <c r="K20" s="11">
        <f t="shared" ref="K20" si="39">(J20-N20)/N20*100</f>
        <v>8.9098837209302317</v>
      </c>
      <c r="L20" s="5">
        <v>239907</v>
      </c>
      <c r="M20" s="11">
        <f t="shared" ref="M20" si="40">(L20-P20)/P20*100</f>
        <v>-17.947972529276569</v>
      </c>
      <c r="N20" s="5">
        <v>240800</v>
      </c>
      <c r="O20" s="11">
        <v>-17.600000000000001</v>
      </c>
      <c r="P20" s="5">
        <v>292384</v>
      </c>
      <c r="Q20" s="11">
        <v>18.5</v>
      </c>
      <c r="R20" s="5">
        <v>246688</v>
      </c>
      <c r="S20" s="11">
        <v>0.1</v>
      </c>
      <c r="T20" s="5">
        <v>246379</v>
      </c>
      <c r="U20" s="11">
        <v>1.1000000000000001</v>
      </c>
      <c r="V20" s="5">
        <v>243634</v>
      </c>
      <c r="W20" s="11">
        <v>0.2</v>
      </c>
      <c r="X20" s="5">
        <v>243028</v>
      </c>
      <c r="Y20" s="11">
        <v>12.7</v>
      </c>
      <c r="Z20" s="5">
        <v>215577</v>
      </c>
      <c r="AA20" s="11">
        <v>1</v>
      </c>
      <c r="AB20" s="5">
        <v>213399</v>
      </c>
      <c r="AC20" s="11">
        <v>-3.6</v>
      </c>
      <c r="AD20" s="5">
        <v>221459</v>
      </c>
      <c r="AE20" s="11">
        <v>-1.8</v>
      </c>
      <c r="AF20" s="5">
        <v>225407</v>
      </c>
      <c r="AG20" s="11">
        <v>0</v>
      </c>
      <c r="AH20" s="5">
        <v>225385</v>
      </c>
      <c r="AI20" s="11">
        <v>0.4</v>
      </c>
      <c r="AJ20" s="5">
        <v>224426</v>
      </c>
      <c r="AK20" s="11">
        <v>0.4</v>
      </c>
      <c r="AL20" s="5">
        <v>223434</v>
      </c>
      <c r="AM20" s="11">
        <v>0.1</v>
      </c>
      <c r="AN20" s="5">
        <v>223311</v>
      </c>
      <c r="AO20" s="11" t="s">
        <v>64</v>
      </c>
      <c r="AP20" s="5">
        <v>254614</v>
      </c>
      <c r="AQ20" s="11" t="s">
        <v>65</v>
      </c>
      <c r="AR20" s="5">
        <v>285912</v>
      </c>
      <c r="AS20" s="11">
        <v>14.6</v>
      </c>
      <c r="AT20" s="5">
        <v>249573</v>
      </c>
      <c r="AU20" s="11">
        <v>8</v>
      </c>
      <c r="AV20" s="5">
        <v>231029</v>
      </c>
      <c r="AW20" s="11">
        <v>13.5</v>
      </c>
    </row>
    <row r="21" spans="1:49" x14ac:dyDescent="0.15">
      <c r="A21" s="15"/>
      <c r="B21" s="6">
        <f>(B20/B6)*100</f>
        <v>2.7389734921674824</v>
      </c>
      <c r="C21" s="11"/>
      <c r="D21" s="6">
        <f>(D20/D6)*100</f>
        <v>2.1944262654985249</v>
      </c>
      <c r="E21" s="11"/>
      <c r="F21" s="6">
        <f>(F20/F6)*100</f>
        <v>4.7239175802516273</v>
      </c>
      <c r="G21" s="11"/>
      <c r="H21" s="6">
        <f>(H20/H6)*100</f>
        <v>2.4098117068407925</v>
      </c>
      <c r="I21" s="11"/>
      <c r="J21" s="6">
        <f>(J20/J6)*100</f>
        <v>2.5331941109310194</v>
      </c>
      <c r="K21" s="11"/>
      <c r="L21" s="6">
        <f>(L20/L6)*100-0.1</f>
        <v>2.1884569744486306</v>
      </c>
      <c r="M21" s="11"/>
      <c r="N21" s="6">
        <v>2.5</v>
      </c>
      <c r="O21" s="11"/>
      <c r="P21" s="6">
        <v>3.1</v>
      </c>
      <c r="Q21" s="11"/>
      <c r="R21" s="6">
        <v>2.4</v>
      </c>
      <c r="S21" s="11"/>
      <c r="T21" s="6">
        <v>2.2999999999999998</v>
      </c>
      <c r="U21" s="11"/>
      <c r="V21" s="6">
        <v>2.6</v>
      </c>
      <c r="W21" s="11"/>
      <c r="X21" s="6">
        <v>2.2999999999999998</v>
      </c>
      <c r="Y21" s="11"/>
      <c r="Z21" s="6">
        <v>2.5</v>
      </c>
      <c r="AA21" s="11"/>
      <c r="AB21" s="6">
        <v>2.4</v>
      </c>
      <c r="AC21" s="11"/>
      <c r="AD21" s="6">
        <v>2.7</v>
      </c>
      <c r="AE21" s="11"/>
      <c r="AF21" s="6">
        <v>2.4</v>
      </c>
      <c r="AG21" s="11"/>
      <c r="AH21" s="6">
        <v>2.5</v>
      </c>
      <c r="AI21" s="11"/>
      <c r="AJ21" s="6">
        <v>2.7</v>
      </c>
      <c r="AK21" s="11"/>
      <c r="AL21" s="6">
        <v>2.5</v>
      </c>
      <c r="AM21" s="11"/>
      <c r="AN21" s="6">
        <v>2.7</v>
      </c>
      <c r="AO21" s="11"/>
      <c r="AP21" s="6">
        <v>2.9</v>
      </c>
      <c r="AQ21" s="11"/>
      <c r="AR21" s="6">
        <v>-3.3</v>
      </c>
      <c r="AS21" s="11"/>
      <c r="AT21" s="6">
        <v>-3</v>
      </c>
      <c r="AU21" s="11"/>
      <c r="AV21" s="6">
        <v>-2.4</v>
      </c>
      <c r="AW21" s="11"/>
    </row>
    <row r="22" spans="1:49" x14ac:dyDescent="0.15">
      <c r="A22" s="15" t="s">
        <v>4</v>
      </c>
      <c r="B22" s="5">
        <v>993645</v>
      </c>
      <c r="C22" s="11">
        <f t="shared" ref="C22" si="41">(B22-D22)/D22*100</f>
        <v>4.1198623534046996</v>
      </c>
      <c r="D22" s="5">
        <v>954328</v>
      </c>
      <c r="E22" s="11">
        <f t="shared" ref="E22" si="42">(D22-F22)/F22*100</f>
        <v>-1.7415826935174823</v>
      </c>
      <c r="F22" s="5">
        <v>971243</v>
      </c>
      <c r="G22" s="11">
        <f t="shared" ref="G22" si="43">(F22-H22)/H22*100</f>
        <v>6.7296481440171068</v>
      </c>
      <c r="H22" s="5">
        <v>910003</v>
      </c>
      <c r="I22" s="11">
        <f t="shared" ref="I22" si="44">(H22-J22)/J22*100</f>
        <v>-4.453702721800548</v>
      </c>
      <c r="J22" s="5">
        <v>952421</v>
      </c>
      <c r="K22" s="11">
        <f t="shared" ref="K22" si="45">(J22-N22)/N22*100</f>
        <v>5.4690078114445306</v>
      </c>
      <c r="L22" s="5">
        <v>943673</v>
      </c>
      <c r="M22" s="11">
        <f t="shared" ref="M22" si="46">(L22-P22)/P22*100</f>
        <v>-19.986348875266028</v>
      </c>
      <c r="N22" s="5">
        <v>903034</v>
      </c>
      <c r="O22" s="10">
        <v>-23.4</v>
      </c>
      <c r="P22" s="5">
        <v>1179390</v>
      </c>
      <c r="Q22" s="10">
        <v>-9.1</v>
      </c>
      <c r="R22" s="5">
        <v>1296835</v>
      </c>
      <c r="S22" s="10">
        <v>-0.6</v>
      </c>
      <c r="T22" s="5">
        <v>1304044</v>
      </c>
      <c r="U22" s="10">
        <v>70.900000000000006</v>
      </c>
      <c r="V22" s="5">
        <v>762936</v>
      </c>
      <c r="W22" s="10">
        <v>-2.2999999999999998</v>
      </c>
      <c r="X22" s="5">
        <v>780912</v>
      </c>
      <c r="Y22" s="10">
        <v>-25</v>
      </c>
      <c r="Z22" s="5">
        <v>1040731</v>
      </c>
      <c r="AA22" s="10">
        <v>-8.3000000000000007</v>
      </c>
      <c r="AB22" s="5">
        <v>1134535</v>
      </c>
      <c r="AC22" s="10">
        <v>5.4</v>
      </c>
      <c r="AD22" s="5">
        <v>1076754</v>
      </c>
      <c r="AE22" s="10">
        <v>-49</v>
      </c>
      <c r="AF22" s="5">
        <v>2110035</v>
      </c>
      <c r="AG22" s="10">
        <v>21.6</v>
      </c>
      <c r="AH22" s="5">
        <v>1734880</v>
      </c>
      <c r="AI22" s="10">
        <v>53.3</v>
      </c>
      <c r="AJ22" s="5">
        <v>1131946</v>
      </c>
      <c r="AK22" s="10" t="s">
        <v>66</v>
      </c>
      <c r="AL22" s="5">
        <v>1328557</v>
      </c>
      <c r="AM22" s="10" t="s">
        <v>67</v>
      </c>
      <c r="AN22" s="5">
        <v>1474026</v>
      </c>
      <c r="AO22" s="10">
        <v>21.1</v>
      </c>
      <c r="AP22" s="5">
        <v>1216790</v>
      </c>
      <c r="AQ22" s="10">
        <v>14.3</v>
      </c>
      <c r="AR22" s="5">
        <v>1064959</v>
      </c>
      <c r="AS22" s="10" t="s">
        <v>68</v>
      </c>
      <c r="AT22" s="5">
        <v>1223623</v>
      </c>
      <c r="AU22" s="10">
        <v>4.0999999999999996</v>
      </c>
      <c r="AV22" s="5">
        <v>1175649</v>
      </c>
      <c r="AW22" s="10" t="s">
        <v>69</v>
      </c>
    </row>
    <row r="23" spans="1:49" x14ac:dyDescent="0.15">
      <c r="A23" s="15"/>
      <c r="B23" s="6">
        <f>(B22/B6)*100</f>
        <v>9.427626838107102</v>
      </c>
      <c r="C23" s="11"/>
      <c r="D23" s="6">
        <f>(D22/D6)*100</f>
        <v>7.8235296962816658</v>
      </c>
      <c r="E23" s="11"/>
      <c r="F23" s="6">
        <f>(F22/F6)*100</f>
        <v>6.7728215746656923</v>
      </c>
      <c r="G23" s="11"/>
      <c r="H23" s="6">
        <f>(H22/H6)*100</f>
        <v>8.5089530254043773</v>
      </c>
      <c r="I23" s="11"/>
      <c r="J23" s="6">
        <f>(J22/J6)*100</f>
        <v>9.1996997896209116</v>
      </c>
      <c r="K23" s="11"/>
      <c r="L23" s="6">
        <f>(L22/L6)*100</f>
        <v>9.0016342101266833</v>
      </c>
      <c r="M23" s="11"/>
      <c r="N23" s="6">
        <f>ROUNDDOWN((N22/$N$6),5)*100</f>
        <v>9.5719999999999992</v>
      </c>
      <c r="O23" s="10"/>
      <c r="P23" s="6">
        <v>12.3</v>
      </c>
      <c r="Q23" s="10"/>
      <c r="R23" s="6">
        <v>12.8</v>
      </c>
      <c r="S23" s="10"/>
      <c r="T23" s="6">
        <v>12.1</v>
      </c>
      <c r="U23" s="10"/>
      <c r="V23" s="6">
        <v>8.1</v>
      </c>
      <c r="W23" s="10"/>
      <c r="X23" s="6">
        <v>7.5</v>
      </c>
      <c r="Y23" s="10"/>
      <c r="Z23" s="6">
        <v>11.9</v>
      </c>
      <c r="AA23" s="10"/>
      <c r="AB23" s="6">
        <v>12.7</v>
      </c>
      <c r="AC23" s="10"/>
      <c r="AD23" s="6">
        <v>12.9</v>
      </c>
      <c r="AE23" s="10"/>
      <c r="AF23" s="6">
        <v>22.4</v>
      </c>
      <c r="AG23" s="10"/>
      <c r="AH23" s="6">
        <v>19.100000000000001</v>
      </c>
      <c r="AI23" s="10"/>
      <c r="AJ23" s="6">
        <v>13.7</v>
      </c>
      <c r="AK23" s="10"/>
      <c r="AL23" s="6">
        <v>14.9</v>
      </c>
      <c r="AM23" s="10"/>
      <c r="AN23" s="6">
        <v>17.7</v>
      </c>
      <c r="AO23" s="10"/>
      <c r="AP23" s="6">
        <v>14</v>
      </c>
      <c r="AQ23" s="10"/>
      <c r="AR23" s="6">
        <v>-12.5</v>
      </c>
      <c r="AS23" s="10"/>
      <c r="AT23" s="6">
        <v>-14.6</v>
      </c>
      <c r="AU23" s="10"/>
      <c r="AV23" s="6">
        <v>-12.2</v>
      </c>
      <c r="AW23" s="10"/>
    </row>
    <row r="24" spans="1:49" x14ac:dyDescent="0.15">
      <c r="A24" s="15" t="s">
        <v>3</v>
      </c>
      <c r="B24" s="5">
        <v>534433</v>
      </c>
      <c r="C24" s="11">
        <f t="shared" ref="C24" si="47">(B24-D24)/D24*100</f>
        <v>7.2790266795939544</v>
      </c>
      <c r="D24" s="5">
        <v>498171</v>
      </c>
      <c r="E24" s="11">
        <f t="shared" ref="E24" si="48">(D24-F24)/F24*100</f>
        <v>-39.278540259866894</v>
      </c>
      <c r="F24" s="5">
        <v>820420</v>
      </c>
      <c r="G24" s="11">
        <f t="shared" ref="G24" si="49">(F24-H24)/H24*100</f>
        <v>32.538081152555627</v>
      </c>
      <c r="H24" s="5">
        <v>619007</v>
      </c>
      <c r="I24" s="11">
        <f t="shared" ref="I24" si="50">(H24-J24)/J24*100</f>
        <v>28.634453694198424</v>
      </c>
      <c r="J24" s="5">
        <v>481214</v>
      </c>
      <c r="K24" s="11">
        <f t="shared" ref="K24" si="51">(J24-N24)/N24*100</f>
        <v>8.8515052603244193</v>
      </c>
      <c r="L24" s="5">
        <v>461761</v>
      </c>
      <c r="M24" s="11">
        <f t="shared" ref="M24" si="52">(L24-P24)/P24*100</f>
        <v>7.5804242074068551</v>
      </c>
      <c r="N24" s="5">
        <v>442083</v>
      </c>
      <c r="O24" s="11">
        <v>3</v>
      </c>
      <c r="P24" s="5">
        <v>429224</v>
      </c>
      <c r="Q24" s="11">
        <v>4.4000000000000004</v>
      </c>
      <c r="R24" s="5">
        <v>411125</v>
      </c>
      <c r="S24" s="11">
        <v>1.9</v>
      </c>
      <c r="T24" s="5">
        <v>403437</v>
      </c>
      <c r="U24" s="11">
        <v>3.7</v>
      </c>
      <c r="V24" s="5">
        <v>389196</v>
      </c>
      <c r="W24" s="11">
        <v>-5.9</v>
      </c>
      <c r="X24" s="5">
        <v>413461</v>
      </c>
      <c r="Y24" s="11">
        <v>-0.5</v>
      </c>
      <c r="Z24" s="5">
        <v>415705</v>
      </c>
      <c r="AA24" s="11">
        <v>-3.1</v>
      </c>
      <c r="AB24" s="5">
        <v>428827</v>
      </c>
      <c r="AC24" s="11">
        <v>1.5</v>
      </c>
      <c r="AD24" s="5">
        <v>422451</v>
      </c>
      <c r="AE24" s="11">
        <v>-6</v>
      </c>
      <c r="AF24" s="5">
        <v>449593</v>
      </c>
      <c r="AG24" s="11">
        <v>3.2</v>
      </c>
      <c r="AH24" s="5">
        <v>435540</v>
      </c>
      <c r="AI24" s="11">
        <v>0.9</v>
      </c>
      <c r="AJ24" s="5">
        <v>431652</v>
      </c>
      <c r="AK24" s="11">
        <v>4.4000000000000004</v>
      </c>
      <c r="AL24" s="5">
        <v>413502</v>
      </c>
      <c r="AM24" s="11" t="s">
        <v>70</v>
      </c>
      <c r="AN24" s="5">
        <v>415355</v>
      </c>
      <c r="AO24" s="11" t="s">
        <v>71</v>
      </c>
      <c r="AP24" s="5">
        <v>450081</v>
      </c>
      <c r="AQ24" s="11" t="s">
        <v>48</v>
      </c>
      <c r="AR24" s="5">
        <v>450719</v>
      </c>
      <c r="AS24" s="11" t="s">
        <v>72</v>
      </c>
      <c r="AT24" s="5">
        <v>522845</v>
      </c>
      <c r="AU24" s="11">
        <v>21.7</v>
      </c>
      <c r="AV24" s="5">
        <v>429781</v>
      </c>
      <c r="AW24" s="11">
        <v>1.8</v>
      </c>
    </row>
    <row r="25" spans="1:49" x14ac:dyDescent="0.15">
      <c r="A25" s="15"/>
      <c r="B25" s="6">
        <f>(B24/B6)*100</f>
        <v>5.0706589314796462</v>
      </c>
      <c r="C25" s="11"/>
      <c r="D25" s="6">
        <f>(D24/D6)*100</f>
        <v>4.0839791060582247</v>
      </c>
      <c r="E25" s="11"/>
      <c r="F25" s="6">
        <f>(F24/F6)*100</f>
        <v>5.7210793553078139</v>
      </c>
      <c r="G25" s="11"/>
      <c r="H25" s="6">
        <f>(H24/H6)*100</f>
        <v>5.7880045289921984</v>
      </c>
      <c r="I25" s="11"/>
      <c r="J25" s="6">
        <f>(J24/J6)*100+0.1</f>
        <v>4.7481800953177604</v>
      </c>
      <c r="K25" s="11"/>
      <c r="L25" s="6">
        <f>(L24/L6)*100</f>
        <v>4.4047075782631353</v>
      </c>
      <c r="M25" s="11"/>
      <c r="N25" s="6">
        <f>ROUNDDOWN((N24/$N$6),5)*100</f>
        <v>4.6859999999999999</v>
      </c>
      <c r="O25" s="11"/>
      <c r="P25" s="7">
        <v>4.5</v>
      </c>
      <c r="Q25" s="11"/>
      <c r="R25" s="7">
        <v>4</v>
      </c>
      <c r="S25" s="11"/>
      <c r="T25" s="7">
        <v>3.8</v>
      </c>
      <c r="U25" s="11"/>
      <c r="V25" s="7">
        <v>4.0999999999999996</v>
      </c>
      <c r="W25" s="11"/>
      <c r="X25" s="7">
        <v>4</v>
      </c>
      <c r="Y25" s="11"/>
      <c r="Z25" s="7">
        <v>4.7</v>
      </c>
      <c r="AA25" s="11"/>
      <c r="AB25" s="7">
        <v>4.8</v>
      </c>
      <c r="AC25" s="11"/>
      <c r="AD25" s="7">
        <v>5.0999999999999996</v>
      </c>
      <c r="AE25" s="11"/>
      <c r="AF25" s="7">
        <v>4.8</v>
      </c>
      <c r="AG25" s="11"/>
      <c r="AH25" s="7">
        <v>4.8</v>
      </c>
      <c r="AI25" s="11"/>
      <c r="AJ25" s="7">
        <v>5.2</v>
      </c>
      <c r="AK25" s="11"/>
      <c r="AL25" s="7">
        <v>4.5999999999999996</v>
      </c>
      <c r="AM25" s="11"/>
      <c r="AN25" s="7">
        <v>5</v>
      </c>
      <c r="AO25" s="11"/>
      <c r="AP25" s="7">
        <v>5.2</v>
      </c>
      <c r="AQ25" s="11"/>
      <c r="AR25" s="7">
        <v>-5.3</v>
      </c>
      <c r="AS25" s="11"/>
      <c r="AT25" s="7">
        <v>-6.2</v>
      </c>
      <c r="AU25" s="11"/>
      <c r="AV25" s="7">
        <v>-4.5</v>
      </c>
      <c r="AW25" s="11"/>
    </row>
    <row r="26" spans="1:49" x14ac:dyDescent="0.15">
      <c r="A26" s="15" t="s">
        <v>2</v>
      </c>
      <c r="B26" s="5">
        <v>1343959</v>
      </c>
      <c r="C26" s="11">
        <f>(B26-D26)/D26*100</f>
        <v>-7.0958407529890621</v>
      </c>
      <c r="D26" s="5">
        <v>1446608</v>
      </c>
      <c r="E26" s="11">
        <f t="shared" ref="E26" si="53">(D26-F26)/F26*100</f>
        <v>-28.242191433456732</v>
      </c>
      <c r="F26" s="5">
        <v>2015959</v>
      </c>
      <c r="G26" s="11">
        <f t="shared" ref="G26" si="54">(F26-H26)/H26*100</f>
        <v>50.84252049808974</v>
      </c>
      <c r="H26" s="5">
        <v>1336466</v>
      </c>
      <c r="I26" s="11">
        <f t="shared" ref="I26" si="55">(H26-J26)/J26*100</f>
        <v>-18.587151123513713</v>
      </c>
      <c r="J26" s="5">
        <v>1641591</v>
      </c>
      <c r="K26" s="11">
        <f t="shared" ref="K26" si="56">(J26-N26)/N26*100</f>
        <v>29.0505191214517</v>
      </c>
      <c r="L26" s="5">
        <v>1950456</v>
      </c>
      <c r="M26" s="11">
        <f t="shared" ref="M26" si="57">(L26-P26)/P26*100</f>
        <v>31.419504158960208</v>
      </c>
      <c r="N26" s="5">
        <v>1272053</v>
      </c>
      <c r="O26" s="11">
        <v>-14.3</v>
      </c>
      <c r="P26" s="5">
        <v>1484145</v>
      </c>
      <c r="Q26" s="11">
        <v>19.7</v>
      </c>
      <c r="R26" s="5">
        <v>1239745</v>
      </c>
      <c r="S26" s="11">
        <v>-7</v>
      </c>
      <c r="T26" s="5">
        <v>1333596</v>
      </c>
      <c r="U26" s="11">
        <v>33.4</v>
      </c>
      <c r="V26" s="5">
        <v>999402</v>
      </c>
      <c r="W26" s="11">
        <v>-4.5</v>
      </c>
      <c r="X26" s="5">
        <v>1046729</v>
      </c>
      <c r="Y26" s="11">
        <v>-7.1</v>
      </c>
      <c r="Z26" s="5">
        <v>1126726</v>
      </c>
      <c r="AA26" s="11">
        <v>-11.2</v>
      </c>
      <c r="AB26" s="5">
        <v>1269306</v>
      </c>
      <c r="AC26" s="11">
        <v>12.3</v>
      </c>
      <c r="AD26" s="5">
        <v>1129783</v>
      </c>
      <c r="AE26" s="11">
        <v>-10.9</v>
      </c>
      <c r="AF26" s="5">
        <v>1267952</v>
      </c>
      <c r="AG26" s="11">
        <v>-30.7</v>
      </c>
      <c r="AH26" s="5">
        <v>1830805</v>
      </c>
      <c r="AI26" s="11">
        <v>45.3</v>
      </c>
      <c r="AJ26" s="5">
        <v>1259751</v>
      </c>
      <c r="AK26" s="11" t="s">
        <v>73</v>
      </c>
      <c r="AL26" s="5">
        <v>1307901</v>
      </c>
      <c r="AM26" s="11">
        <v>12.8</v>
      </c>
      <c r="AN26" s="5">
        <v>1159316</v>
      </c>
      <c r="AO26" s="11" t="s">
        <v>74</v>
      </c>
      <c r="AP26" s="5">
        <v>1291059</v>
      </c>
      <c r="AQ26" s="11" t="s">
        <v>75</v>
      </c>
      <c r="AR26" s="5">
        <v>1826721</v>
      </c>
      <c r="AS26" s="11">
        <v>42.4</v>
      </c>
      <c r="AT26" s="5">
        <v>1282618</v>
      </c>
      <c r="AU26" s="11" t="s">
        <v>76</v>
      </c>
      <c r="AV26" s="5">
        <v>1314050</v>
      </c>
      <c r="AW26" s="11">
        <v>4.3</v>
      </c>
    </row>
    <row r="27" spans="1:49" x14ac:dyDescent="0.15">
      <c r="A27" s="15"/>
      <c r="B27" s="6">
        <f>(B26/B6)*100</f>
        <v>12.751378950948864</v>
      </c>
      <c r="C27" s="11"/>
      <c r="D27" s="6">
        <f>(D26/D6)*100</f>
        <v>11.859214700688472</v>
      </c>
      <c r="E27" s="11"/>
      <c r="F27" s="6">
        <f>(F26/F6)*100</f>
        <v>14.057996411651331</v>
      </c>
      <c r="G27" s="11"/>
      <c r="H27" s="6">
        <f>(H26/H6)*100</f>
        <v>12.496581235501516</v>
      </c>
      <c r="I27" s="11"/>
      <c r="J27" s="6">
        <f>(J26/J6)*100</f>
        <v>15.856584826818793</v>
      </c>
      <c r="K27" s="11"/>
      <c r="L27" s="6">
        <f>(L26/L6)*100</f>
        <v>18.605270527976167</v>
      </c>
      <c r="M27" s="11"/>
      <c r="N27" s="6">
        <f>ROUNDDOWN((N26/$N$6),5)*100</f>
        <v>13.483999999999998</v>
      </c>
      <c r="O27" s="11"/>
      <c r="P27" s="6">
        <v>15.5</v>
      </c>
      <c r="Q27" s="11"/>
      <c r="R27" s="6">
        <v>12.2</v>
      </c>
      <c r="S27" s="11"/>
      <c r="T27" s="6">
        <v>12.4</v>
      </c>
      <c r="U27" s="11"/>
      <c r="V27" s="6">
        <v>10.7</v>
      </c>
      <c r="W27" s="11"/>
      <c r="X27" s="6">
        <v>10</v>
      </c>
      <c r="Y27" s="11"/>
      <c r="Z27" s="6">
        <v>12.9</v>
      </c>
      <c r="AA27" s="11"/>
      <c r="AB27" s="6">
        <v>14.3</v>
      </c>
      <c r="AC27" s="11"/>
      <c r="AD27" s="6">
        <v>13.6</v>
      </c>
      <c r="AE27" s="11"/>
      <c r="AF27" s="6">
        <v>13.5</v>
      </c>
      <c r="AG27" s="11"/>
      <c r="AH27" s="6">
        <v>20.100000000000001</v>
      </c>
      <c r="AI27" s="11"/>
      <c r="AJ27" s="6">
        <v>15.2</v>
      </c>
      <c r="AK27" s="11"/>
      <c r="AL27" s="6">
        <v>14.6</v>
      </c>
      <c r="AM27" s="11"/>
      <c r="AN27" s="6">
        <v>13.9</v>
      </c>
      <c r="AO27" s="11"/>
      <c r="AP27" s="6">
        <v>14.8</v>
      </c>
      <c r="AQ27" s="11"/>
      <c r="AR27" s="6">
        <v>-21.4</v>
      </c>
      <c r="AS27" s="11"/>
      <c r="AT27" s="6">
        <v>-15.3</v>
      </c>
      <c r="AU27" s="11"/>
      <c r="AV27" s="6">
        <v>-13.7</v>
      </c>
      <c r="AW27" s="11"/>
    </row>
    <row r="28" spans="1:49" ht="13.5" customHeight="1" x14ac:dyDescent="0.15">
      <c r="A28" s="15" t="s">
        <v>1</v>
      </c>
      <c r="B28" s="5">
        <v>0</v>
      </c>
      <c r="C28" s="9">
        <v>0</v>
      </c>
      <c r="D28" s="5">
        <v>0</v>
      </c>
      <c r="E28" s="9" t="s">
        <v>94</v>
      </c>
      <c r="F28" s="5">
        <v>29756</v>
      </c>
      <c r="G28" s="11">
        <f t="shared" ref="G28" si="58">(F28-H28)/H28*100</f>
        <v>363.05633364456895</v>
      </c>
      <c r="H28" s="5">
        <v>6426</v>
      </c>
      <c r="I28" s="11">
        <f t="shared" ref="I28" si="59">(H28-J28)/J28*100</f>
        <v>240</v>
      </c>
      <c r="J28" s="5">
        <v>1890</v>
      </c>
      <c r="K28" s="9" t="s">
        <v>85</v>
      </c>
      <c r="L28" s="5">
        <v>0</v>
      </c>
      <c r="M28" s="9" t="s">
        <v>89</v>
      </c>
      <c r="N28" s="5">
        <v>5834</v>
      </c>
      <c r="O28" s="9">
        <v>-57.8</v>
      </c>
      <c r="P28" s="5">
        <v>13833</v>
      </c>
      <c r="Q28" s="9" t="s">
        <v>85</v>
      </c>
      <c r="R28" s="5">
        <v>0</v>
      </c>
      <c r="S28" s="10" t="s">
        <v>77</v>
      </c>
      <c r="T28" s="5">
        <v>1358755</v>
      </c>
      <c r="U28" s="10">
        <v>190.8</v>
      </c>
      <c r="V28" s="5">
        <v>467192</v>
      </c>
      <c r="W28" s="10">
        <v>-37.5</v>
      </c>
      <c r="X28" s="5">
        <v>747390</v>
      </c>
      <c r="Y28" s="10">
        <v>27507.8</v>
      </c>
      <c r="Z28" s="5">
        <v>2707</v>
      </c>
      <c r="AA28" s="10" t="s">
        <v>79</v>
      </c>
      <c r="AB28" s="5">
        <v>0</v>
      </c>
      <c r="AC28" s="10">
        <v>0</v>
      </c>
      <c r="AD28" s="5">
        <v>0</v>
      </c>
      <c r="AE28" s="10">
        <v>0</v>
      </c>
      <c r="AF28" s="5">
        <v>0</v>
      </c>
      <c r="AG28" s="10">
        <v>0</v>
      </c>
      <c r="AH28" s="5">
        <v>0</v>
      </c>
      <c r="AI28" s="10">
        <v>0</v>
      </c>
      <c r="AJ28" s="5">
        <v>0</v>
      </c>
      <c r="AK28" s="10">
        <v>0</v>
      </c>
      <c r="AL28" s="5">
        <v>0</v>
      </c>
      <c r="AM28" s="10">
        <v>0</v>
      </c>
      <c r="AN28" s="5">
        <v>0</v>
      </c>
      <c r="AO28" s="10">
        <v>0</v>
      </c>
      <c r="AP28" s="5">
        <v>6149</v>
      </c>
      <c r="AQ28" s="10">
        <v>27.3</v>
      </c>
      <c r="AR28" s="5">
        <v>4830</v>
      </c>
      <c r="AS28" s="10">
        <v>11400</v>
      </c>
      <c r="AT28" s="5">
        <v>42</v>
      </c>
      <c r="AU28" s="10" t="s">
        <v>83</v>
      </c>
      <c r="AV28" s="5">
        <v>30603</v>
      </c>
      <c r="AW28" s="10">
        <v>206.7</v>
      </c>
    </row>
    <row r="29" spans="1:49" ht="13.5" customHeight="1" x14ac:dyDescent="0.15">
      <c r="A29" s="15"/>
      <c r="B29" s="6">
        <f>(B28/B6)*100</f>
        <v>0</v>
      </c>
      <c r="C29" s="10"/>
      <c r="D29" s="6">
        <f>(D28/D6)*100</f>
        <v>0</v>
      </c>
      <c r="E29" s="10"/>
      <c r="F29" s="6">
        <f>(F28/F6)*100</f>
        <v>0.20749913129438496</v>
      </c>
      <c r="G29" s="11"/>
      <c r="H29" s="6">
        <f>(H28/H6)*100</f>
        <v>6.0086100970269909E-2</v>
      </c>
      <c r="I29" s="11"/>
      <c r="J29" s="6">
        <f>(J28/J6)*100</f>
        <v>1.8256036566165094E-2</v>
      </c>
      <c r="K29" s="10"/>
      <c r="L29" s="6">
        <f>(L28/L6)*100</f>
        <v>0</v>
      </c>
      <c r="M29" s="10"/>
      <c r="N29" s="6">
        <f>ROUNDDOWN((N28/$N$6),5)*100</f>
        <v>6.0999999999999999E-2</v>
      </c>
      <c r="O29" s="10"/>
      <c r="P29" s="6">
        <v>0.1</v>
      </c>
      <c r="Q29" s="10"/>
      <c r="R29" s="6">
        <v>0</v>
      </c>
      <c r="S29" s="10"/>
      <c r="T29" s="6">
        <v>12.6</v>
      </c>
      <c r="U29" s="10"/>
      <c r="V29" s="6">
        <v>5</v>
      </c>
      <c r="W29" s="10"/>
      <c r="X29" s="6">
        <v>7.1</v>
      </c>
      <c r="Y29" s="10"/>
      <c r="Z29" s="6">
        <v>0</v>
      </c>
      <c r="AA29" s="10"/>
      <c r="AB29" s="6">
        <v>0</v>
      </c>
      <c r="AC29" s="10"/>
      <c r="AD29" s="6">
        <v>0</v>
      </c>
      <c r="AE29" s="10"/>
      <c r="AF29" s="6">
        <v>0</v>
      </c>
      <c r="AG29" s="10"/>
      <c r="AH29" s="6">
        <v>0</v>
      </c>
      <c r="AI29" s="10"/>
      <c r="AJ29" s="6">
        <v>0</v>
      </c>
      <c r="AK29" s="10"/>
      <c r="AL29" s="6">
        <v>0</v>
      </c>
      <c r="AM29" s="10"/>
      <c r="AN29" s="6">
        <v>0</v>
      </c>
      <c r="AO29" s="10"/>
      <c r="AP29" s="6">
        <v>0.1</v>
      </c>
      <c r="AQ29" s="10"/>
      <c r="AR29" s="6">
        <v>-0.1</v>
      </c>
      <c r="AS29" s="10"/>
      <c r="AT29" s="6">
        <v>0</v>
      </c>
      <c r="AU29" s="10"/>
      <c r="AV29" s="6">
        <v>-0.3</v>
      </c>
      <c r="AW29" s="10"/>
    </row>
    <row r="30" spans="1:49" x14ac:dyDescent="0.15">
      <c r="A30" s="15" t="s">
        <v>0</v>
      </c>
      <c r="B30" s="5">
        <v>668968</v>
      </c>
      <c r="C30" s="11">
        <f>(B30-D30)/D30*100</f>
        <v>6.8280608741476501</v>
      </c>
      <c r="D30" s="5">
        <v>626210</v>
      </c>
      <c r="E30" s="11">
        <f t="shared" ref="E30" si="60">(D30-F30)/F30*100</f>
        <v>7.1459125393962832</v>
      </c>
      <c r="F30" s="5">
        <v>584446</v>
      </c>
      <c r="G30" s="11">
        <f t="shared" ref="G30" si="61">(F30-H30)/H30*100</f>
        <v>-4.8246706824758618</v>
      </c>
      <c r="H30" s="5">
        <v>614073</v>
      </c>
      <c r="I30" s="11">
        <f t="shared" ref="I30" si="62">(H30-J30)/J30*100</f>
        <v>-0.61099170022400329</v>
      </c>
      <c r="J30" s="5">
        <v>617848</v>
      </c>
      <c r="K30" s="11">
        <f t="shared" ref="K30" si="63">(J30-N30)/N30*100</f>
        <v>-9.3282771656501513</v>
      </c>
      <c r="L30" s="5">
        <v>647408</v>
      </c>
      <c r="M30" s="11">
        <f t="shared" ref="M30" si="64">(L30-P30)/P30*100</f>
        <v>-2.5853533757655098</v>
      </c>
      <c r="N30" s="5">
        <v>681412</v>
      </c>
      <c r="O30" s="11">
        <v>2.5</v>
      </c>
      <c r="P30" s="5">
        <v>664590</v>
      </c>
      <c r="Q30" s="11">
        <v>-0.9</v>
      </c>
      <c r="R30" s="5">
        <v>670617</v>
      </c>
      <c r="S30" s="11">
        <v>-34.799999999999997</v>
      </c>
      <c r="T30" s="5">
        <v>1027813</v>
      </c>
      <c r="U30" s="11">
        <v>50.3</v>
      </c>
      <c r="V30" s="5">
        <v>683847</v>
      </c>
      <c r="W30" s="11">
        <v>-22</v>
      </c>
      <c r="X30" s="5">
        <v>876656</v>
      </c>
      <c r="Y30" s="11">
        <v>-1</v>
      </c>
      <c r="Z30" s="5">
        <v>885493</v>
      </c>
      <c r="AA30" s="11">
        <v>-5.5</v>
      </c>
      <c r="AB30" s="5">
        <v>937129</v>
      </c>
      <c r="AC30" s="11">
        <v>-1.5</v>
      </c>
      <c r="AD30" s="5">
        <v>951790</v>
      </c>
      <c r="AE30" s="11">
        <v>0.7</v>
      </c>
      <c r="AF30" s="5">
        <v>945179</v>
      </c>
      <c r="AG30" s="11">
        <v>5.2</v>
      </c>
      <c r="AH30" s="5">
        <v>898715</v>
      </c>
      <c r="AI30" s="11">
        <v>4.5999999999999996</v>
      </c>
      <c r="AJ30" s="5">
        <v>858796</v>
      </c>
      <c r="AK30" s="11" t="s">
        <v>78</v>
      </c>
      <c r="AL30" s="5">
        <v>1305811</v>
      </c>
      <c r="AM30" s="11">
        <v>49</v>
      </c>
      <c r="AN30" s="5">
        <v>876559</v>
      </c>
      <c r="AO30" s="11">
        <v>1.8</v>
      </c>
      <c r="AP30" s="5">
        <v>860701</v>
      </c>
      <c r="AQ30" s="11">
        <v>6.7</v>
      </c>
      <c r="AR30" s="5">
        <v>806959</v>
      </c>
      <c r="AS30" s="11">
        <v>1.7</v>
      </c>
      <c r="AT30" s="5">
        <v>793309</v>
      </c>
      <c r="AU30" s="11">
        <v>20.8</v>
      </c>
      <c r="AV30" s="5">
        <v>656644</v>
      </c>
      <c r="AW30" s="11">
        <v>4.7</v>
      </c>
    </row>
    <row r="31" spans="1:49" x14ac:dyDescent="0.15">
      <c r="A31" s="15"/>
      <c r="B31" s="6">
        <f>(B30/B6)*100+0.1</f>
        <v>6.4471165966062651</v>
      </c>
      <c r="C31" s="11"/>
      <c r="D31" s="6">
        <f>(D30/D6)*100</f>
        <v>5.133635952323039</v>
      </c>
      <c r="E31" s="11"/>
      <c r="F31" s="6">
        <f>(F30/F6)*100</f>
        <v>4.0755490418227627</v>
      </c>
      <c r="G31" s="11"/>
      <c r="H31" s="6">
        <f>(H30/H6)*100</f>
        <v>5.7418693247924928</v>
      </c>
      <c r="I31" s="11"/>
      <c r="J31" s="6">
        <f>(J30/J6)*100</f>
        <v>5.9679659684296134</v>
      </c>
      <c r="K31" s="11"/>
      <c r="L31" s="6">
        <f>(L30/L6)*100</f>
        <v>6.1755820085026238</v>
      </c>
      <c r="M31" s="11"/>
      <c r="N31" s="6">
        <f>ROUNDDOWN((N30/$N$6),5)*100</f>
        <v>7.2229999999999999</v>
      </c>
      <c r="O31" s="11"/>
      <c r="P31" s="6">
        <v>7</v>
      </c>
      <c r="Q31" s="11"/>
      <c r="R31" s="6">
        <v>6.6</v>
      </c>
      <c r="S31" s="11"/>
      <c r="T31" s="6">
        <v>9.5</v>
      </c>
      <c r="U31" s="11"/>
      <c r="V31" s="6">
        <v>7.3</v>
      </c>
      <c r="W31" s="11"/>
      <c r="X31" s="6">
        <v>8.4</v>
      </c>
      <c r="Y31" s="11"/>
      <c r="Z31" s="6">
        <v>10.1</v>
      </c>
      <c r="AA31" s="11"/>
      <c r="AB31" s="6">
        <v>10.5</v>
      </c>
      <c r="AC31" s="11"/>
      <c r="AD31" s="6">
        <v>11.4</v>
      </c>
      <c r="AE31" s="11"/>
      <c r="AF31" s="6">
        <v>10.1</v>
      </c>
      <c r="AG31" s="11"/>
      <c r="AH31" s="6">
        <v>9.9</v>
      </c>
      <c r="AI31" s="11"/>
      <c r="AJ31" s="6">
        <v>10.4</v>
      </c>
      <c r="AK31" s="11"/>
      <c r="AL31" s="6">
        <v>14.6</v>
      </c>
      <c r="AM31" s="11"/>
      <c r="AN31" s="6">
        <v>10.5</v>
      </c>
      <c r="AO31" s="11"/>
      <c r="AP31" s="6">
        <v>9.9</v>
      </c>
      <c r="AQ31" s="11"/>
      <c r="AR31" s="6">
        <v>-9.4</v>
      </c>
      <c r="AS31" s="11"/>
      <c r="AT31" s="6">
        <v>-9.5</v>
      </c>
      <c r="AU31" s="11"/>
      <c r="AV31" s="6">
        <v>-6.8</v>
      </c>
      <c r="AW31" s="11"/>
    </row>
    <row r="32" spans="1:49" ht="13.5" customHeight="1" x14ac:dyDescent="0.15"/>
    <row r="33" spans="2:22" ht="15" customHeight="1" x14ac:dyDescent="0.15">
      <c r="B33" s="8" t="s">
        <v>91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ht="15" customHeight="1" x14ac:dyDescent="0.15"/>
    <row r="35" spans="2:22" ht="15" customHeight="1" x14ac:dyDescent="0.15"/>
    <row r="47" spans="2:22" ht="13.5" customHeight="1" x14ac:dyDescent="0.15"/>
    <row r="48" spans="2:22" ht="13.5" customHeight="1" x14ac:dyDescent="0.15"/>
    <row r="57" ht="13.5" customHeight="1" x14ac:dyDescent="0.15"/>
    <row r="58" ht="13.5" customHeight="1" x14ac:dyDescent="0.15"/>
  </sheetData>
  <mergeCells count="376">
    <mergeCell ref="E20:E21"/>
    <mergeCell ref="E22:E23"/>
    <mergeCell ref="E24:E25"/>
    <mergeCell ref="E26:E27"/>
    <mergeCell ref="E28:E29"/>
    <mergeCell ref="E30:E31"/>
    <mergeCell ref="D3:E3"/>
    <mergeCell ref="E4:E5"/>
    <mergeCell ref="E6:E7"/>
    <mergeCell ref="E8:E9"/>
    <mergeCell ref="E10:E11"/>
    <mergeCell ref="E12:E13"/>
    <mergeCell ref="E14:E15"/>
    <mergeCell ref="E16:E17"/>
    <mergeCell ref="E18:E19"/>
    <mergeCell ref="K22:K23"/>
    <mergeCell ref="K24:K25"/>
    <mergeCell ref="K26:K27"/>
    <mergeCell ref="K28:K29"/>
    <mergeCell ref="K30:K31"/>
    <mergeCell ref="J3:K3"/>
    <mergeCell ref="K4:K5"/>
    <mergeCell ref="K16:K17"/>
    <mergeCell ref="K18:K19"/>
    <mergeCell ref="K20:K21"/>
    <mergeCell ref="AB2:AC2"/>
    <mergeCell ref="U8:U9"/>
    <mergeCell ref="U10:U11"/>
    <mergeCell ref="U12:U13"/>
    <mergeCell ref="U14:U15"/>
    <mergeCell ref="M20:M21"/>
    <mergeCell ref="M22:M23"/>
    <mergeCell ref="M24:M25"/>
    <mergeCell ref="M26:M27"/>
    <mergeCell ref="N3:O3"/>
    <mergeCell ref="O4:O5"/>
    <mergeCell ref="W18:W19"/>
    <mergeCell ref="Q16:Q17"/>
    <mergeCell ref="Q18:Q19"/>
    <mergeCell ref="Q20:Q21"/>
    <mergeCell ref="W14:W15"/>
    <mergeCell ref="W16:W17"/>
    <mergeCell ref="U16:U17"/>
    <mergeCell ref="O24:O25"/>
    <mergeCell ref="O26:O27"/>
    <mergeCell ref="AA26:AA27"/>
    <mergeCell ref="Z3:AA3"/>
    <mergeCell ref="M28:M29"/>
    <mergeCell ref="M30:M31"/>
    <mergeCell ref="L3:M3"/>
    <mergeCell ref="M4:M5"/>
    <mergeCell ref="M6:M7"/>
    <mergeCell ref="M8:M9"/>
    <mergeCell ref="M10:M11"/>
    <mergeCell ref="M12:M13"/>
    <mergeCell ref="M14:M15"/>
    <mergeCell ref="M16:M17"/>
    <mergeCell ref="M18:M19"/>
    <mergeCell ref="AA30:AA31"/>
    <mergeCell ref="Q28:Q29"/>
    <mergeCell ref="AI12:AI13"/>
    <mergeCell ref="AI14:AI15"/>
    <mergeCell ref="K6:K7"/>
    <mergeCell ref="K8:K9"/>
    <mergeCell ref="K10:K11"/>
    <mergeCell ref="K12:K13"/>
    <mergeCell ref="K14:K15"/>
    <mergeCell ref="Y12:Y13"/>
    <mergeCell ref="O6:O7"/>
    <mergeCell ref="AI10:AI11"/>
    <mergeCell ref="Q30:Q31"/>
    <mergeCell ref="W28:W29"/>
    <mergeCell ref="W30:W31"/>
    <mergeCell ref="Y28:Y29"/>
    <mergeCell ref="Y30:Y31"/>
    <mergeCell ref="Y14:Y15"/>
    <mergeCell ref="Y16:Y17"/>
    <mergeCell ref="Y18:Y19"/>
    <mergeCell ref="Y20:Y21"/>
    <mergeCell ref="Y22:Y23"/>
    <mergeCell ref="Y24:Y25"/>
    <mergeCell ref="Y26:Y27"/>
    <mergeCell ref="A1:X1"/>
    <mergeCell ref="S30:S3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U20:U21"/>
    <mergeCell ref="U22:U23"/>
    <mergeCell ref="U24:U25"/>
    <mergeCell ref="U26:U27"/>
    <mergeCell ref="U28:U29"/>
    <mergeCell ref="U30:U31"/>
    <mergeCell ref="W20:W21"/>
    <mergeCell ref="W22:W23"/>
    <mergeCell ref="W24:W25"/>
    <mergeCell ref="W26:W27"/>
    <mergeCell ref="U6:U7"/>
    <mergeCell ref="Q24:Q25"/>
    <mergeCell ref="Q26:Q27"/>
    <mergeCell ref="O28:O29"/>
    <mergeCell ref="O30:O31"/>
    <mergeCell ref="O12:O13"/>
    <mergeCell ref="O14:O15"/>
    <mergeCell ref="O16:O17"/>
    <mergeCell ref="O18:O19"/>
    <mergeCell ref="O20:O21"/>
    <mergeCell ref="O22:O23"/>
    <mergeCell ref="A10:A11"/>
    <mergeCell ref="I20:I21"/>
    <mergeCell ref="I22:I23"/>
    <mergeCell ref="I24:I25"/>
    <mergeCell ref="I26:I27"/>
    <mergeCell ref="I28:I29"/>
    <mergeCell ref="I30:I31"/>
    <mergeCell ref="G22:G23"/>
    <mergeCell ref="G24:G25"/>
    <mergeCell ref="G26:G27"/>
    <mergeCell ref="G28:G29"/>
    <mergeCell ref="G30:G31"/>
    <mergeCell ref="C20:C21"/>
    <mergeCell ref="C22:C23"/>
    <mergeCell ref="C24:C25"/>
    <mergeCell ref="C26:C27"/>
    <mergeCell ref="A8:A9"/>
    <mergeCell ref="AG8:AG9"/>
    <mergeCell ref="AD3:AE3"/>
    <mergeCell ref="Y8:Y9"/>
    <mergeCell ref="Y10:Y11"/>
    <mergeCell ref="AE4:AE5"/>
    <mergeCell ref="S10:S11"/>
    <mergeCell ref="T3:U3"/>
    <mergeCell ref="U4:U5"/>
    <mergeCell ref="P3:Q3"/>
    <mergeCell ref="Q4:Q5"/>
    <mergeCell ref="Q6:Q7"/>
    <mergeCell ref="Q8:Q9"/>
    <mergeCell ref="A3:A5"/>
    <mergeCell ref="AF3:AG3"/>
    <mergeCell ref="AG4:AG5"/>
    <mergeCell ref="A6:A7"/>
    <mergeCell ref="H3:I3"/>
    <mergeCell ref="I4:I5"/>
    <mergeCell ref="I6:I7"/>
    <mergeCell ref="I8:I9"/>
    <mergeCell ref="I10:I11"/>
    <mergeCell ref="AH3:AI3"/>
    <mergeCell ref="AA10:AA11"/>
    <mergeCell ref="O8:O9"/>
    <mergeCell ref="O10:O11"/>
    <mergeCell ref="V3:W3"/>
    <mergeCell ref="W4:W5"/>
    <mergeCell ref="W6:W7"/>
    <mergeCell ref="W8:W9"/>
    <mergeCell ref="W10:W11"/>
    <mergeCell ref="R3:S3"/>
    <mergeCell ref="S4:S5"/>
    <mergeCell ref="Q10:Q11"/>
    <mergeCell ref="AI4:AI5"/>
    <mergeCell ref="X3:Y3"/>
    <mergeCell ref="Y4:Y5"/>
    <mergeCell ref="Y6:Y7"/>
    <mergeCell ref="AI6:AI7"/>
    <mergeCell ref="AI8:AI9"/>
    <mergeCell ref="AG6:AG7"/>
    <mergeCell ref="AB3:AC3"/>
    <mergeCell ref="AE6:AE7"/>
    <mergeCell ref="AE8:AE9"/>
    <mergeCell ref="AG10:AG11"/>
    <mergeCell ref="AC4:AC5"/>
    <mergeCell ref="AN3:AO3"/>
    <mergeCell ref="AK6:AK7"/>
    <mergeCell ref="AO4:AO5"/>
    <mergeCell ref="AM4:AM5"/>
    <mergeCell ref="AK4:AK5"/>
    <mergeCell ref="AM10:AM11"/>
    <mergeCell ref="AK16:AK17"/>
    <mergeCell ref="AM6:AM7"/>
    <mergeCell ref="AO6:AO7"/>
    <mergeCell ref="AK8:AK9"/>
    <mergeCell ref="AM8:AM9"/>
    <mergeCell ref="AO8:AO9"/>
    <mergeCell ref="AO10:AO11"/>
    <mergeCell ref="AM14:AM15"/>
    <mergeCell ref="AO14:AO15"/>
    <mergeCell ref="AK12:AK13"/>
    <mergeCell ref="AM12:AM13"/>
    <mergeCell ref="AO12:AO13"/>
    <mergeCell ref="AL3:AM3"/>
    <mergeCell ref="AK14:AK15"/>
    <mergeCell ref="AJ3:AK3"/>
    <mergeCell ref="AK10:AK11"/>
    <mergeCell ref="AQ6:AQ7"/>
    <mergeCell ref="AS6:AS7"/>
    <mergeCell ref="AU6:AU7"/>
    <mergeCell ref="AW6:AW7"/>
    <mergeCell ref="AQ8:AQ9"/>
    <mergeCell ref="AS8:AS9"/>
    <mergeCell ref="AU8:AU9"/>
    <mergeCell ref="AW8:AW9"/>
    <mergeCell ref="AP3:AQ3"/>
    <mergeCell ref="AR3:AS3"/>
    <mergeCell ref="AT3:AU3"/>
    <mergeCell ref="AV3:AW3"/>
    <mergeCell ref="AQ4:AQ5"/>
    <mergeCell ref="AS4:AS5"/>
    <mergeCell ref="AU4:AU5"/>
    <mergeCell ref="AW4:AW5"/>
    <mergeCell ref="AQ20:AQ21"/>
    <mergeCell ref="AS20:AS21"/>
    <mergeCell ref="AQ10:AQ11"/>
    <mergeCell ref="AS10:AS11"/>
    <mergeCell ref="AU10:AU11"/>
    <mergeCell ref="AW10:AW11"/>
    <mergeCell ref="AQ12:AQ13"/>
    <mergeCell ref="AS12:AS13"/>
    <mergeCell ref="AU12:AU13"/>
    <mergeCell ref="AW12:AW13"/>
    <mergeCell ref="AU14:AU15"/>
    <mergeCell ref="AW14:AW15"/>
    <mergeCell ref="AQ16:AQ17"/>
    <mergeCell ref="AS16:AS17"/>
    <mergeCell ref="AU16:AU17"/>
    <mergeCell ref="AW16:AW17"/>
    <mergeCell ref="AQ14:AQ15"/>
    <mergeCell ref="AS14:AS15"/>
    <mergeCell ref="AU18:AU19"/>
    <mergeCell ref="AW18:AW19"/>
    <mergeCell ref="AQ18:AQ19"/>
    <mergeCell ref="AS18:AS19"/>
    <mergeCell ref="AM20:AM21"/>
    <mergeCell ref="AO20:AO21"/>
    <mergeCell ref="AU20:AU21"/>
    <mergeCell ref="AM16:AM17"/>
    <mergeCell ref="AO16:AO17"/>
    <mergeCell ref="AI16:AI17"/>
    <mergeCell ref="AS24:AS25"/>
    <mergeCell ref="AU24:AU25"/>
    <mergeCell ref="AW24:AW25"/>
    <mergeCell ref="AW20:AW21"/>
    <mergeCell ref="AQ22:AQ23"/>
    <mergeCell ref="AS22:AS23"/>
    <mergeCell ref="AU22:AU23"/>
    <mergeCell ref="AW22:AW23"/>
    <mergeCell ref="AI22:AI23"/>
    <mergeCell ref="AK22:AK23"/>
    <mergeCell ref="AM22:AM23"/>
    <mergeCell ref="AO22:AO23"/>
    <mergeCell ref="AI20:AI21"/>
    <mergeCell ref="AK20:AK21"/>
    <mergeCell ref="AI18:AI19"/>
    <mergeCell ref="AK18:AK19"/>
    <mergeCell ref="AM18:AM19"/>
    <mergeCell ref="AO18:AO19"/>
    <mergeCell ref="AQ26:AQ27"/>
    <mergeCell ref="AS26:AS27"/>
    <mergeCell ref="AU26:AU27"/>
    <mergeCell ref="AW26:AW27"/>
    <mergeCell ref="AI26:AI27"/>
    <mergeCell ref="AK24:AK25"/>
    <mergeCell ref="AM24:AM25"/>
    <mergeCell ref="AO24:AO25"/>
    <mergeCell ref="AQ24:AQ25"/>
    <mergeCell ref="AK26:AK27"/>
    <mergeCell ref="AM26:AM27"/>
    <mergeCell ref="AO26:AO27"/>
    <mergeCell ref="AI24:AI25"/>
    <mergeCell ref="AU30:AU31"/>
    <mergeCell ref="AW30:AW31"/>
    <mergeCell ref="A26:A27"/>
    <mergeCell ref="AG26:AG27"/>
    <mergeCell ref="AQ28:AQ29"/>
    <mergeCell ref="AS28:AS29"/>
    <mergeCell ref="AU28:AU29"/>
    <mergeCell ref="AW28:AW29"/>
    <mergeCell ref="AQ30:AQ31"/>
    <mergeCell ref="AS30:AS31"/>
    <mergeCell ref="AE28:AE29"/>
    <mergeCell ref="AE30:AE31"/>
    <mergeCell ref="AI30:AI31"/>
    <mergeCell ref="AK30:AK31"/>
    <mergeCell ref="AM30:AM31"/>
    <mergeCell ref="AO30:AO31"/>
    <mergeCell ref="AI28:AI29"/>
    <mergeCell ref="AK28:AK29"/>
    <mergeCell ref="AM28:AM29"/>
    <mergeCell ref="AO28:AO29"/>
    <mergeCell ref="A28:A29"/>
    <mergeCell ref="AG28:AG29"/>
    <mergeCell ref="A30:A31"/>
    <mergeCell ref="AG30:AG31"/>
    <mergeCell ref="AG24:AG25"/>
    <mergeCell ref="AA12:AA13"/>
    <mergeCell ref="AE22:AE23"/>
    <mergeCell ref="AE24:AE25"/>
    <mergeCell ref="AE26:AE27"/>
    <mergeCell ref="AE12:AE13"/>
    <mergeCell ref="AC30:AC31"/>
    <mergeCell ref="A24:A25"/>
    <mergeCell ref="AC14:AC15"/>
    <mergeCell ref="AC16:AC17"/>
    <mergeCell ref="A18:A19"/>
    <mergeCell ref="A12:A13"/>
    <mergeCell ref="A22:A23"/>
    <mergeCell ref="A14:A15"/>
    <mergeCell ref="AG14:AG15"/>
    <mergeCell ref="A16:A17"/>
    <mergeCell ref="AG16:AG17"/>
    <mergeCell ref="AG20:AG21"/>
    <mergeCell ref="AE20:AE21"/>
    <mergeCell ref="AE14:AE15"/>
    <mergeCell ref="AE16:AE17"/>
    <mergeCell ref="AE18:AE19"/>
    <mergeCell ref="AC20:AC21"/>
    <mergeCell ref="A20:A21"/>
    <mergeCell ref="AA28:AA29"/>
    <mergeCell ref="AA18:AA19"/>
    <mergeCell ref="AA20:AA21"/>
    <mergeCell ref="AA22:AA23"/>
    <mergeCell ref="AA24:AA25"/>
    <mergeCell ref="AC12:AC13"/>
    <mergeCell ref="AC24:AC25"/>
    <mergeCell ref="AC26:AC27"/>
    <mergeCell ref="AC28:AC29"/>
    <mergeCell ref="AC22:AC23"/>
    <mergeCell ref="AA14:AA15"/>
    <mergeCell ref="AA16:AA17"/>
    <mergeCell ref="AG22:AG23"/>
    <mergeCell ref="AC18:AC19"/>
    <mergeCell ref="AA4:AA5"/>
    <mergeCell ref="AA6:AA7"/>
    <mergeCell ref="AA8:AA9"/>
    <mergeCell ref="AG12:AG13"/>
    <mergeCell ref="AG18:AG19"/>
    <mergeCell ref="U18:U19"/>
    <mergeCell ref="Q22:Q23"/>
    <mergeCell ref="S6:S7"/>
    <mergeCell ref="S8:S9"/>
    <mergeCell ref="Q12:Q13"/>
    <mergeCell ref="Q14:Q15"/>
    <mergeCell ref="W12:W13"/>
    <mergeCell ref="AE10:AE11"/>
    <mergeCell ref="AC6:AC7"/>
    <mergeCell ref="AC8:AC9"/>
    <mergeCell ref="AC10:AC11"/>
    <mergeCell ref="I12:I13"/>
    <mergeCell ref="I14:I15"/>
    <mergeCell ref="I16:I17"/>
    <mergeCell ref="I18:I19"/>
    <mergeCell ref="G20:G21"/>
    <mergeCell ref="F3:G3"/>
    <mergeCell ref="G4:G5"/>
    <mergeCell ref="G6:G7"/>
    <mergeCell ref="G8:G9"/>
    <mergeCell ref="G10:G11"/>
    <mergeCell ref="G12:G13"/>
    <mergeCell ref="G14:G15"/>
    <mergeCell ref="G16:G17"/>
    <mergeCell ref="G18:G19"/>
    <mergeCell ref="C28:C29"/>
    <mergeCell ref="C30:C31"/>
    <mergeCell ref="B3:C3"/>
    <mergeCell ref="C4:C5"/>
    <mergeCell ref="C6:C7"/>
    <mergeCell ref="C8:C9"/>
    <mergeCell ref="C10:C11"/>
    <mergeCell ref="C12:C13"/>
    <mergeCell ref="C14:C15"/>
    <mergeCell ref="C16:C17"/>
    <mergeCell ref="C18:C19"/>
  </mergeCells>
  <phoneticPr fontId="1"/>
  <printOptions horizontalCentered="1"/>
  <pageMargins left="0.19685039370078741" right="0.19685039370078741" top="0.98425196850393704" bottom="0.19685039370078741" header="0.51181102362204722" footer="0.51181102362204722"/>
  <pageSetup paperSize="9" scale="83" fitToWidth="4" orientation="landscape" r:id="rId1"/>
  <headerFooter>
    <oddHeader>&amp;L&amp;14【16】財政
４　一般会計歳出決算額（目的別）&amp;R
単位：千円、％</oddHeader>
  </headerFooter>
  <colBreaks count="1" manualBreakCount="1">
    <brk id="43" min="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16-04</vt:lpstr>
      <vt:lpstr>'16-04'!Print_Area</vt:lpstr>
      <vt:lpstr>'16-04'!Print_Titles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 </cp:lastModifiedBy>
  <cp:lastPrinted>2023-07-21T00:43:28Z</cp:lastPrinted>
  <dcterms:created xsi:type="dcterms:W3CDTF">2008-08-01T07:59:06Z</dcterms:created>
  <dcterms:modified xsi:type="dcterms:W3CDTF">2023-07-21T01:34:03Z</dcterms:modified>
</cp:coreProperties>
</file>